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\Desktop\html\INVENTARIO\"/>
    </mc:Choice>
  </mc:AlternateContent>
  <xr:revisionPtr revIDLastSave="0" documentId="13_ncr:1_{81E8C45B-1DE9-46C9-B564-B8D7334EE9E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nexo_9_seram" sheetId="1" r:id="rId1"/>
  </sheets>
  <definedNames>
    <definedName name="_xlnm.Print_Area" localSheetId="0">anexo_9_seram!$A$1:$S$5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<sst xmlns="http://schemas.openxmlformats.org/spreadsheetml/2006/main" count="1064" uniqueCount="290">
  <si>
    <t>SERAM</t>
  </si>
  <si>
    <t>Inventario de Bienes Inmuebles</t>
  </si>
  <si>
    <t>Formato 9</t>
  </si>
  <si>
    <t>Clave del Bien</t>
  </si>
  <si>
    <t>Tipo de Bien</t>
  </si>
  <si>
    <t>Descripción del Bien</t>
  </si>
  <si>
    <t>Ubicación y Colindancias</t>
  </si>
  <si>
    <t>Escritura Pública</t>
  </si>
  <si>
    <t>Inscripción al Registro (RPP)</t>
  </si>
  <si>
    <t>Estatus Legal</t>
  </si>
  <si>
    <t>Clave Catastral</t>
  </si>
  <si>
    <t>Superficie</t>
  </si>
  <si>
    <t>Fecha Adquisición</t>
  </si>
  <si>
    <t>Documento que Acredite la Propiedad</t>
  </si>
  <si>
    <t>Valor de Adquisición</t>
  </si>
  <si>
    <t>Valor Catastral</t>
  </si>
  <si>
    <t>Valor en Libros</t>
  </si>
  <si>
    <t>No. Cheque/Póliza</t>
  </si>
  <si>
    <t>Origen del Pago
(Fuente de Financiamiento)</t>
  </si>
  <si>
    <t>Fecha de Baja</t>
  </si>
  <si>
    <t>Causa de Baja</t>
  </si>
  <si>
    <t>Lugar de Resguardo</t>
  </si>
  <si>
    <t>EDIFICIOS</t>
  </si>
  <si>
    <t>TERRENOS URBANOS</t>
  </si>
  <si>
    <t>TERRENOS RÚSTICOS</t>
  </si>
  <si>
    <t>TERRENO RUSTICO</t>
  </si>
  <si>
    <t>EDIFICIO DE LA PRESIDENCIA MUNICIPAL</t>
  </si>
  <si>
    <t>TERRENO QUE ALBERGA LA PRESIDENCIA MUNICIPAL</t>
  </si>
  <si>
    <t>TERRENO QUE ALBERGA LOS EDIFICIOS DEL AUDITORIO MUNICIPAL, SEGURIDAD PÚBLICA Y BIBLIOTECA MUNICIPAL</t>
  </si>
  <si>
    <t>EDIFICIO DEL AUDITORIO MUNICIPAL</t>
  </si>
  <si>
    <t>EDIFICIO DE SEGURIDAD PÚBLICA</t>
  </si>
  <si>
    <t>EDIFICIO DE LA  BIBLIOTECA MUNICIPAL</t>
  </si>
  <si>
    <t>EDIFICIO DEL RASTRO MUNICIPAL</t>
  </si>
  <si>
    <t>TERRENO QUE ALBERGA EL RASTRO MUNICIPAL</t>
  </si>
  <si>
    <t>EDIFICIO DEL MERCADO MUNICIPAL</t>
  </si>
  <si>
    <t>TERRENO QUE ALBERGA EL MERCADO MUNICIPAL (PARTE 1)</t>
  </si>
  <si>
    <t>TERRENO QUE ALBERGA EL MERCADO MUNICIPAL (PARTE 2)</t>
  </si>
  <si>
    <t>TERRENO QUE ALBERGA EL MERCADO MUNICIPAL (PARTE 3)</t>
  </si>
  <si>
    <t>TERRENO QUE ALBERGA EL MERCADO MUNICIPAL (PARTE 4)</t>
  </si>
  <si>
    <t>TERRENO QUE ALBERGA EL DIF MUNICIPAL</t>
  </si>
  <si>
    <t>EDIFICIO DEL DIF MUNICIPAL</t>
  </si>
  <si>
    <t>TERRENO QUE ALBERGA EL JARDÍN DE NIÑOS DE LAS PILAS</t>
  </si>
  <si>
    <t>EDIFICIO DEL JARDÍN DE NIÑOS DE LAS PILAS</t>
  </si>
  <si>
    <t>TERRENO QUE ALBERGA EL EDIFICIO DE LA CUENCA LECHERA</t>
  </si>
  <si>
    <t>EDIFICIO DE LA CUENCA LECHERA</t>
  </si>
  <si>
    <t>TERRENO QUE ALBERGA EL EDIFICIO DE LA CONASUPO</t>
  </si>
  <si>
    <t>EDIFICIO DE LA CONASUPO</t>
  </si>
  <si>
    <t>TERRENO QUE ALBERGA LA CASA DE SALUD EN LA CUMBRITA</t>
  </si>
  <si>
    <t>CASA DE SALUD EN LA CUMBRITA</t>
  </si>
  <si>
    <t>ANEXO A LA PLANTA TRATADORA DE AGUAS RESIDUALES</t>
  </si>
  <si>
    <t>PLANTA TRATADORA DE AGUAS RESIDUALES</t>
  </si>
  <si>
    <t>TERRENO QUE ALBERGA LA UNIDAD DEPORTIVA</t>
  </si>
  <si>
    <t>UNIDAD DEPORTIVA</t>
  </si>
  <si>
    <t>TERRENO QUE ALBERGA LA ESCUELA PRIMARIA "MELCHOR OCAMPO" (VILLA JUÁREZ)</t>
  </si>
  <si>
    <t>EDIFICIO DE LA ESCUELA PRIMARIA "MELCHOR OCAMPO" (VILLA JUÁREZ)</t>
  </si>
  <si>
    <t>TERRENO QUE ALBERGA EL ÁREA DE DONACIÓN DEL FRACCIONAMIENTO "LA ERMITA"</t>
  </si>
  <si>
    <t>TERRENO QUE ALBERGA EL ÁREA DE DONACIÓN PARQUE LA ESPERANZA</t>
  </si>
  <si>
    <t>TERRENO QUE ALBERGA EL POZO DE AGUA POTABLE DE LA COMUNIDAD DE EXCAMÉ</t>
  </si>
  <si>
    <t>POZO DE AGUA POTABLE DE LA COMUNIDAD DE EXCAMÉ</t>
  </si>
  <si>
    <t>TERRENO QUE ALBERGA EL POZO DE AGUA POTABLE DE LA COMUNIDAD DE EL CARGADERO</t>
  </si>
  <si>
    <t>TERRENO QUE ALBERGA EL POZO DE AGUA POTABLE DE LA COMUNIDAD DE VILLA JUÁREZ</t>
  </si>
  <si>
    <t>POZO DE AGUA POTABLE DE LA COMUNIDAD DE VILLA JUÁREZ</t>
  </si>
  <si>
    <t>TERRENO QUE ALBERGA EL POZO DE AGUA POTABLE DE LA COMUNIDAD DE EL ZAPOTE</t>
  </si>
  <si>
    <t>POZO DE AGUA POTABLE DE LA COMUNIDAD DE EL ZAPOTE</t>
  </si>
  <si>
    <t>TERRENO QUE ALBERGA EL DEPÓSITO DE AGUA</t>
  </si>
  <si>
    <t>DEPÓSITO DE AGUA</t>
  </si>
  <si>
    <t>TERRENO QUE ALBERGA EL POZO DE AGUA POTABLE (CALLE AMÉRICAS)</t>
  </si>
  <si>
    <t>POZO DE AGUA POTABLE (CALLE AMÉRICAS)</t>
  </si>
  <si>
    <t>TERRENO QUE ALBERGA EL POZO DE AGUA POTABLE</t>
  </si>
  <si>
    <t>POZO DE AGUA POTABLE</t>
  </si>
  <si>
    <t>TERRENO QUE ALBERGA EL PARQUE EL SILENCIO (PARTE 1)</t>
  </si>
  <si>
    <t>TERRENO QUE ALBERGA EL PARQUE EL SILENCIO (PARTE 2)</t>
  </si>
  <si>
    <t>TERRENO QUE ALBERGA EL PARQUE EL SILENCIO (PARTE 3)</t>
  </si>
  <si>
    <t>TERRENO QUE ALBERGA EL PANTEÓN "JARDINES DE SAN FRANCISCO"</t>
  </si>
  <si>
    <t>TERRENO QUE ALBERGA EL PANTEÓN "LOS REYES"</t>
  </si>
  <si>
    <t>TERRENO QUE ALBERGA ÁREA VERDE DEL FRACCIONAMIENTO DE LA C. MA. ELENA LUNA HUERTA</t>
  </si>
  <si>
    <t>TERRENO QUE ALBERGA EL ÁREA VERDE DEL FRACCIONAMIENTO DEL C. VENTURA AYALA DÁVILA</t>
  </si>
  <si>
    <t>TERRENO QUE ALBERGA EL EDIFICIO CASA DE SALUD</t>
  </si>
  <si>
    <t>EDIFICIO CASA DE SALUD</t>
  </si>
  <si>
    <t>TERRENO QUE ALBERGA ÁREA VERDE DEL FRACCIONAMIENTO DE LA C. AMALIA GONZÁLEZ GAETA.</t>
  </si>
  <si>
    <t>LABORATORIO DE PATOLOGIA MUNICIPAL</t>
  </si>
  <si>
    <t>TERRENO QUE ALBERGA EL ÁREA VERDE DEL FRACCIONAMIENTO "LAS CUMBRES"</t>
  </si>
  <si>
    <t>EDIFICIO DEL ÁREA VERDE DEL FRACCIONAMIENTO "LAS CUMBRES"</t>
  </si>
  <si>
    <t>PREDIO RÚSTICO DE RIEGO UBICADO EN EL RANCHO LAS PILAS</t>
  </si>
  <si>
    <t>TERRENO QUE ALBERGA EL ÁREA VERDE DEL FRACCIONAMIENTO "LOS PINOS"</t>
  </si>
  <si>
    <t>TERRENO QUE ALBERGA EL ÁREA VERDE DE LA DESMEMBRACIÓN DEL SR. NICOLÁS DE SANTIAGO RAMOS</t>
  </si>
  <si>
    <t>TERRENO DE DONACIÓN DEL SR. VENUSTIANO GODOY HERRERA</t>
  </si>
  <si>
    <r>
      <t xml:space="preserve">EN ESTA CABECERA MUNICIPAL, UBICADA EN LA ESQ. DE LAS CALLES MORELOS E ITURBIDE, CON LAS SIGUIENTES MEDIDAS Y COLINDANCIAS: AL NORTE: MIDE -24.50- MTS., LINDA CON LA CALLE MORELOS, AL SUR: 24.50- MTS., LINDA CON TEMPLO DE SAN JUAN BAUTISTA, AL ORIENTE MIDE -11.00- MTS., LINDA CON TEMPLO DE SAN JUAN BAUTISTA Y AL PONIENTE MIDE -11.00- MTS Y LINDA CON CALLE ITURBIDE. </t>
    </r>
    <r>
      <rPr>
        <b/>
        <sz val="11"/>
        <rFont val="Calibri"/>
        <family val="2"/>
        <scheme val="minor"/>
      </rPr>
      <t>(PRESIDENCIA MUNICIPAL)</t>
    </r>
  </si>
  <si>
    <t xml:space="preserve">PREDIO URBANO, UBICADO EN LOS SUBURBIOS SURESTE DE LA POBLACIÓN DE TEPECHITLÁN, ZACATECAS, CON LAS SIGUIENTES MEDIDAS Y COLINDANCIAS: AL NORTE MIDE -63.00- MTS., LINDA CON CALLE JUÁREZ, AL SUR: MIDE -66.00- MTS., LINDA CON CALLE ALDAMA, AL ORIENTE: MIDE -170.00- MTS., LINDA CON CALLE ALDAMA Y AL PONIENTE: MIDE -150.00- MTS., Y LINDA CON MELESIO HERNÁNDEZ, J. DOLORES RIVERA GONZÁLEZ, JUANA SALCEDO, LORENZO CORREA SALCEDO, IGNACIO BERUMEN CASTAÑEDA, EDUVIGES CORTÉS GUTIÉRREZ. </t>
  </si>
  <si>
    <r>
      <t xml:space="preserve">PREDIO URBANO, CON LAS SIGUIENTES MEDIDAS Y COLINDANCIAS: AL NORTE MIDE -53.15- MTS., Y LINDA CON PABLO CASTRO GONZÁLEZ, AL ORIENTE: MIDE -35.50- MTS., LINDA CON CALLE GONZÁLEZ ORTEGA, AL SLUR: MIDE -53.75- MTS., LINDA CON C. VENUSTIANO CARRANZA Y AL PONIENTE: MIDE -35.50- MTS., LINDA CON GUADALUPE CASTRO GONZÁLEZ. </t>
    </r>
    <r>
      <rPr>
        <b/>
        <sz val="11"/>
        <rFont val="Calibri"/>
        <family val="2"/>
        <scheme val="minor"/>
      </rPr>
      <t>(RASTRO MUNICIPAL)</t>
    </r>
  </si>
  <si>
    <r>
      <t xml:space="preserve">PREDIO URBANO UBICADO EN ESTA POBLACIÓN, CON LAS SIGUIENTES COLINDANCIAS: AL NORTE: LINDA CON CALLE GUERRERO, AL ORIENTE: LINDA CON DOMITILA ARTEAGA DE ARTEAGA, AL SUR: LINDA CON MERCADO, Y AL PONIENTE: LINDA CON FIDEL CASTRO FLORES. </t>
    </r>
    <r>
      <rPr>
        <b/>
        <sz val="11"/>
        <rFont val="Calibri"/>
        <family val="2"/>
        <scheme val="minor"/>
      </rPr>
      <t>(MERCADO MUNICIPAL)</t>
    </r>
  </si>
  <si>
    <r>
      <t xml:space="preserve">PREDIO URBANO UBICADO POR LA CALLE VICENTE GUERRERO DE LA POBLACIÓN DE TEPECHITLÁN, ZAC., CON LAS SIGUIENTES MEDIDAS Y COLINDANCIAS: AL NORTE: MIDE -5.50- MTS., LINDA CON CALLE VICENTE GUERRERO DE SU UBICACIÓN; AL ORIENTE: MIDE -13.10- MTS., LINDA CON TERRENO DEL MERCADO MUNICIPAL; AL SUR: MIDE -5.50- MTS., LINDA CON MERCADO, Y AL PONIENTE: MIDE -13.10- MTS., LINDA CON FIDEL CASTRO FLORES. </t>
    </r>
    <r>
      <rPr>
        <b/>
        <sz val="11"/>
        <rFont val="Calibri"/>
        <family val="2"/>
        <scheme val="minor"/>
      </rPr>
      <t>(MERCADO MUNICIPAL)</t>
    </r>
  </si>
  <si>
    <r>
      <t xml:space="preserve">FINCA URBANA UBICADA EN ESTA POBLACIÓN CON LAS SIGUIENTES MEDIDAS Y COLINDANCIAS: AL NORTE MIDE 10.70- MTS., LINDA CON EL MERCADO MUNICIPAL; AL ORIENTE MIDE -10.70- MTS., LINDA CON DOMITILA ARTEAGA DE ARTEAGA; AL SUR MIDE -10.70- MTS., Y LINDA CON MERCADO MUNICIPAL Y AL PONIENTE MIDE -8.00- MTS., Y LINDA CON FIDEL CASTRO FLORES. </t>
    </r>
    <r>
      <rPr>
        <b/>
        <sz val="11"/>
        <rFont val="Calibri"/>
        <family val="2"/>
        <scheme val="minor"/>
      </rPr>
      <t>(MERCADO MUNICIPAL)</t>
    </r>
  </si>
  <si>
    <r>
      <t>PREDIO URBANO, UBICADO EN EL INTERIOR DEL MERCADO MUNICIPAL, CON LAS SIGUIENTES MEDIDAS Y COLINDANCIAS: AL NORTE: MIDE -5.50- MTS., LINDA CON FIDEL CASTRO FLORES; AL ORIENTE: MIDE -8.00- MTS., LINDA CON MERCADO MUNICIPAL, AL SUR MIDE -5.50- MTS., LINDA CON HEREDEROS DE JAVIER DÁVILA Y AL PONIENTE MIDE -8.00- MTS., LINDA CON MA. DE LA PAZ GONZÁLEZ VDA. DE DÁVILA.</t>
    </r>
    <r>
      <rPr>
        <b/>
        <sz val="11"/>
        <rFont val="Calibri"/>
        <family val="2"/>
        <scheme val="minor"/>
      </rPr>
      <t xml:space="preserve"> (MERCADO MUNICIPAL)</t>
    </r>
  </si>
  <si>
    <r>
      <t xml:space="preserve">PREDIO MANIFESTADO VERBALMENTE, UBICADO EN EL CENTRO DE ESTA POBLACIÓN, CON LAS SIGUIENTES COLINDANCIAS; AL NORTE LINDA CON C. MERCADO MUNICIPAL: AL SUR: CON CALLE MORELOS, AL ORIENTE: LINDA CON PROFR. ARCADIO GONZÁLEZ CASTILLO Y AL PONIENTE: LINDA CON JAVIER DÁVILA GONZÁLEZ Y FIDEL CASTRO FLORES. </t>
    </r>
    <r>
      <rPr>
        <b/>
        <sz val="11"/>
        <rFont val="Calibri"/>
        <family val="2"/>
        <scheme val="minor"/>
      </rPr>
      <t>(MERCADO MUNICIPAL)</t>
    </r>
  </si>
  <si>
    <r>
      <t xml:space="preserve">PREDIO URBANO, UBICADO EN LOS SUBURBIOS PONIENTES, CON LAS SIGUIENTES MEDIDAS Y COLINDANCIAS: AL NORTE: MIDE -47.00- MTS., LINDA CON PROPIEDAD DE LAS VENDEDORAS; AL ORIENTE: MIDE -24.80- MTS., LINDA CON PROLONGACIÓN DE LA CALLE ADOLFO LÓPEZ MATEOS; AL SUR: MIDE -41.40- MTS., LINDA CON PROLONGACIÓN DE LA CALLE ABASOLO; AL PONIENTE: MIDE -25.00- MTS., LINDA CON EL PROYECTO DE LA CALLE FRANCISCO VILLA. </t>
    </r>
    <r>
      <rPr>
        <b/>
        <sz val="11"/>
        <rFont val="Calibri"/>
        <family val="2"/>
        <scheme val="minor"/>
      </rPr>
      <t>(DIF MUNICIPAL)</t>
    </r>
    <r>
      <rPr>
        <sz val="11"/>
        <rFont val="Calibri"/>
        <family val="2"/>
        <scheme val="minor"/>
      </rPr>
      <t xml:space="preserve"> </t>
    </r>
  </si>
  <si>
    <r>
      <t xml:space="preserve">PREDIO RÚSTICO , UBICADO EN EL BARRIO DE LAS PILAS DE ESTE MUNICIPIO, AL NORTE MIDE 16.00 MTS., LINDA CON FIDENCIO ROMERO ROMERO; AL ORIENTE MIDE 14.00 MTS.  LINDA CON FIDENCIO ROMERO; AL SUR MIDE 16.00 MTS. LINDA CON PROPIEDAD DE FIDENCIO ROMERO ROMERO; AL PONIENTE MIDE 14.00 MTS. LINDA CON PROPIEDAD DE FIDENCIO ROMERO. </t>
    </r>
    <r>
      <rPr>
        <b/>
        <sz val="11"/>
        <color indexed="8"/>
        <rFont val="Calibri"/>
        <family val="2"/>
        <scheme val="minor"/>
      </rPr>
      <t>(KINDER DE LAS PILAS)</t>
    </r>
  </si>
  <si>
    <r>
      <t xml:space="preserve">PREDIO RÚSTICO DE AGOSTADERO, UBICADO EN LA CUMBRITA, CON LAS SIGUIENTES MEDIDAS Y COLINDANCIAS: AL NORTE: MIDE -50.00- MTS., LINDA CON VENUSTIANO GODOY; AL ORIENTE: MIDE -79.00- MTS., LINDA CON SALVADOR ESTRADA; AL  SUR: MIDE -50.00- MTS., LINDA CON REFUGIO PÉREZ VALENZUELA; AL  PONIENTE: MIDE -79.00-MTS., LINDA CON REFUGIO PÉREZ VALENZUELA. </t>
    </r>
    <r>
      <rPr>
        <b/>
        <sz val="11"/>
        <rFont val="Calibri"/>
        <family val="2"/>
        <scheme val="minor"/>
      </rPr>
      <t>(CUENCA LECHERA)</t>
    </r>
  </si>
  <si>
    <r>
      <t xml:space="preserve">PREDIO RÚSTICO DE AGOSTADERO, UBICADO EN LA CUMBRITA, CON LAS SIGUIENTES MEDIDAS Y COLINDANCIAS: AL NORTE: MIDE -5.50- MTS., LINDA CON CALLE MIGUEL HIDALGO; AL ORIENTE: MIDE -12.00- MTS., LINDA CON PROPIEDAD DE LOS VENDEDORES;  AL SUR: MIDE -5.50- MTS., LINDA PROPIEDAD DE HÉCTOR ESTRADA; Y AL PONIENTE: MIDE -12.00- MTS., LINDA CON CALLE ÁLVARO OBREGÓN. </t>
    </r>
    <r>
      <rPr>
        <b/>
        <sz val="11"/>
        <rFont val="Calibri"/>
        <family val="2"/>
        <scheme val="minor"/>
      </rPr>
      <t>(CONASUPO)</t>
    </r>
  </si>
  <si>
    <r>
      <t xml:space="preserve">PREDIO RÚSTICO DE AGOSTADERO, UBICADO EN LA CUMBRITA DE ESTE MUNICIPIO, CON LA SIGUIENTES MEDIDAS Y COLINDANCIAS: AL NORTE: MIDE -44.00- MTS., LINDA CON CUENCA LECHERA; AL SUR: LINDA CON CALLE EN PROYECTO; AL ORIENTE: MIDE -35.00- MTS., LINDA CON REYES CANO Y AL PONIENTE: CALLE DEL NIÑO. </t>
    </r>
    <r>
      <rPr>
        <b/>
        <sz val="11"/>
        <rFont val="Calibri"/>
        <family val="2"/>
        <scheme val="minor"/>
      </rPr>
      <t>( CASA DE LA SALUD (DONADA A LA COMUNIDAD EN SESIÓN DE CABILDO NO. 67 DE FECHA 25/04/2010))</t>
    </r>
  </si>
  <si>
    <r>
      <t xml:space="preserve">PREDIO RÚSTICO UBICADO EN LA CAPELLANÍA, CON LAS SIGUIENTES MEDIDAS Y COLINDANCIAS: AL NORTE ; EN DOS QUEBRADOS MIDE EL PRIMERO DE PONIENTE A ORIENTE -38.00- MTS., QUIEBRA AL SURESTE CON -55.00- MTS., LINDA CON OTILIA LOERA; AL SUR: MIDE -71.40- MTS., LINDA CON HROS. DE MARGARITO GONZÁLEZ M., Y AL POINIENTE: MIDE -170.30- MTS., Y LINDA CON ROMÁN TORRES. </t>
    </r>
    <r>
      <rPr>
        <b/>
        <sz val="11"/>
        <rFont val="Calibri"/>
        <family val="2"/>
        <scheme val="minor"/>
      </rPr>
      <t>(ANEXO A LA PLANTA)</t>
    </r>
    <r>
      <rPr>
        <sz val="11"/>
        <rFont val="Calibri"/>
        <family val="2"/>
        <scheme val="minor"/>
      </rPr>
      <t xml:space="preserve"> </t>
    </r>
  </si>
  <si>
    <r>
      <t xml:space="preserve">PREDIO RÚSTICO DE RIEGO, UBICADO EN EL RANCHO DE LA CAPELLANÍA, CON LAS SIGUIENTES MEDIDAS Y COLINDANCIAS: AL NORTE: MIDE -100.00- MTS., LINDA CON J. REFUGIO SALCEDO; AL ORIENTE: MIDE -200.00- MTS., LINDA CON MARIO RAMOS SALDAÑA; AL SUR: MIDE -100.00- MTS., LINDA CON LA VENDEDORA Y AL PONIENTE: MIDE -200.00- MTS., LINDA CON ZONA FEDERAL DEL RÍO. </t>
    </r>
    <r>
      <rPr>
        <b/>
        <sz val="11"/>
        <rFont val="Calibri"/>
        <family val="2"/>
        <scheme val="minor"/>
      </rPr>
      <t>(PLANTA TRATADORA)</t>
    </r>
  </si>
  <si>
    <r>
      <t xml:space="preserve">ALTA POR COMPRA A LA SRA. ESPERANZA RAMOS HERNANDEZ  EL DÍA 08 DE MARZO DE 1999 (REPRESENTADA LA PARTE COMPRADORA POR EL C. RAUL SALCEDO MIRAMONTES. </t>
    </r>
    <r>
      <rPr>
        <b/>
        <sz val="11"/>
        <rFont val="Calibri"/>
        <family val="2"/>
        <scheme val="minor"/>
      </rPr>
      <t>(UNIDAD DEPORTIVA)</t>
    </r>
  </si>
  <si>
    <r>
      <t xml:space="preserve">PREDIO RÚSTICO DE TEMPORAL, UBICADO EN LA COMUNIDAD DE VILLA JÚAREZ, DE ESTE MUNICIPIO, CON LAS SIGUIENTES MEDIDAS Y COLINDANCIAS: AL NORTE: MIDE -70.00- MTS., LINDA CON LUIS MIGUEL CORREA; AL ORIENTE: MIDE -50.00- MTS., LINDA CON LUIS MIGUEL CORREA BUGARÍN; AL SUR: MIDE -70.00- MTS.,LINDA CON EL CAMINO; AL PONIENTE: MIDE -50.00- MTS., LINDA CON EL TERRENO DE LA ESCUELA </t>
    </r>
    <r>
      <rPr>
        <b/>
        <sz val="11"/>
        <rFont val="Calibri"/>
        <family val="2"/>
        <scheme val="minor"/>
      </rPr>
      <t>PRIMARIA "MELCHOR OCAMPO"</t>
    </r>
    <r>
      <rPr>
        <sz val="11"/>
        <rFont val="Calibri"/>
        <family val="2"/>
        <scheme val="minor"/>
      </rPr>
      <t>.</t>
    </r>
  </si>
  <si>
    <r>
      <t xml:space="preserve">PREDIO URBANO UBICADO, ENTRE LAS CALLES LUIS DONALDO COLOSIO, CALLE MÉXICO Y CALLE AROYO BLANCO DE ESTA CABECERA MUNICIPAL, CON LAS SIGUIENTES MEDIDAS Y COLINDANCIAS: AL NORTE: MIDE -35.83- METROS, LINDA CON CALLE LUIS DONALDO COLOSIO; AL ORIENTE: MIDE -40.00- METROS, Y LINDA CON CALLE ARROYO BLANCO; AL SUR: MIDE -35.83- METROS, Y LINDA CON CALLE MÉXICO Y AL PONIENTE; MIDE -40.00- METROS, Y LINDA CON LOS LOTES NO. 3, 4, 5, Y 1. </t>
    </r>
    <r>
      <rPr>
        <b/>
        <sz val="11"/>
        <rFont val="Calibri"/>
        <family val="2"/>
        <scheme val="minor"/>
      </rPr>
      <t>(ÁREA VERDE)</t>
    </r>
  </si>
  <si>
    <r>
      <t xml:space="preserve">PREDIO URBANO, UBICADO EN LOS SUBURBIOS NORTE DE ESTA CABECERA MUNICIPAL DE TEPECHITLÁN, ZAC., CON LAS SIGUIENTES MEDIAS Y COLINDANCIAS: AL NORTE: MIDE -42.00- METROS, LINDA CON CALLE JUSTO SIERRA; AL SUR: MIDE -42.00- METROS, LINDA CON CALLE MIGUEL AUZA; AL ORIENTE: MIDE -42.00- METROS, LINDA CON CALLE VENUSTIANO CARRANZA; Y AL PONIENTE: MIDE -42.00- METROS, LINCA CON CALLE FRANCISCO I. MADERO. </t>
    </r>
    <r>
      <rPr>
        <b/>
        <sz val="11"/>
        <rFont val="Calibri"/>
        <family val="2"/>
        <scheme val="minor"/>
      </rPr>
      <t>(PARQUE LA ESPERANZA)</t>
    </r>
  </si>
  <si>
    <r>
      <t>PREDIO RÚSTICO DE LABOR DE TEMPORAL, CON LAS SIGUIENTES MEDIDAS Y COLINDANCIAS: AL NORTE; MIDE -6.00- MTS., LINDA CON FRANCISCO SARABIA ROSALES; AL ORIENTE: MIDE -10.00- MTS., LINDA CON FRANCISCO SARABIA ROSALES; AL SUR: MIDE -6.00- MTS., LINDA CON FRANCISCO SARABIA ROSALES Y AL PONIENTE MIDE -10.00- MTS., LINDA CON FRANCISCO SARABIA ROSALES. (</t>
    </r>
    <r>
      <rPr>
        <b/>
        <sz val="11"/>
        <rFont val="Calibri"/>
        <family val="2"/>
        <scheme val="minor"/>
      </rPr>
      <t>POZO DE AGUA POTABLE)</t>
    </r>
  </si>
  <si>
    <r>
      <t xml:space="preserve">PREDIO RÚSTICO DE LABOR DE TEMPORAL, CON LAS SIGUIENTES MEDIDAS Y COLINDANCIAS: AL NORTE: MIDE -10.00- MTS., LINDA CON RAMÓN CASTAÑEDA COVARRUBIAS; AL ORIENTE: MIDE -10.00- MTS., LINDA CON RAMÓN CASTAÑEDA COVARRUBIAS; AL SUR; MIDE -10.00- MTS., LINDA CON RAMÓN CASTAÑEDA COVARRUBIAS Y AL PONIENTE: MIDE -10.00- MTS., Y LINDA CON RAMÓN CASTAÑEDA COVARRUBIAS. </t>
    </r>
    <r>
      <rPr>
        <b/>
        <sz val="11"/>
        <rFont val="Calibri"/>
        <family val="2"/>
        <scheme val="minor"/>
      </rPr>
      <t>(POZO DE AGUA POTABLE)</t>
    </r>
  </si>
  <si>
    <r>
      <t xml:space="preserve">PREDIO RÚSTICO DE LABOR DE TEMPORAL, CON LAS SIGUIENTES MEDIDAS Y COLINDANCIAS: AL NORTE MIDE -10.00- MTS., LINDA CON JOSÉ MANUEL SALCEDO TALAMANTES; AL ORIENTE; MIDE -10.00- MTS., LINDA CON CAMINO; AL SUR; MIDE -10.00- MTS., LINDA CON JOSÉ MANUEL SALCEDO TALAMANTES Y AL PONIENTE; MIDE -10.00- MTS., LINDA CON JOSÉ MANUEL SALCEO TALAMANTES. </t>
    </r>
    <r>
      <rPr>
        <b/>
        <sz val="11"/>
        <rFont val="Calibri"/>
        <family val="2"/>
        <scheme val="minor"/>
      </rPr>
      <t xml:space="preserve">(POZO DE AGUA POTABLE) </t>
    </r>
  </si>
  <si>
    <r>
      <t>PREDIO RÚSTICO DE LABOR DE TEMPORAL, CON LAS SIGUIENTES MEDIDAS Y COLINDANCIAS; AL NORTE; MIDE -10.00- MTS., LINDA CON MIGUEL FLORES HERRERA; AL ORIENTE; MIDE -10.00- MTS., LINDA CON ARROYO DE POR MEDIO; AL SUR; MIDE -10.00- MTS., LINDA CON MIGUEL FLORES HERRERA Y AL PONIENTE; MIDE -10.00- MTS., LINDA CON MIGUEL FLORES HERRERA. (</t>
    </r>
    <r>
      <rPr>
        <b/>
        <sz val="11"/>
        <rFont val="Calibri"/>
        <family val="2"/>
        <scheme val="minor"/>
      </rPr>
      <t>POZO DE AGUA POTABLE)</t>
    </r>
  </si>
  <si>
    <r>
      <t xml:space="preserve">PREDIO RÚSTIDO DE TEMPORAL, UBICADO EN LOS SUBURBIOS OTE DE ESTE MUNICIPIO, CON LAS SIGUIENTES MEDIDAS Y COLINDANCIAS, AL NORTE: LINDA CON LA CAPILLA DE LA ERMITA; AL SUR: CON HROS. DE  FRANCISCO DÁVILA; AL ORIENTE: CON HROS. DE FRANCISCO DÁVILA  Y AL PONIENTE: CON PROPIEDAD DE HROS. DE MANUEL HUERTA.  </t>
    </r>
    <r>
      <rPr>
        <b/>
        <sz val="11"/>
        <rFont val="Calibri"/>
        <family val="2"/>
        <scheme val="minor"/>
      </rPr>
      <t xml:space="preserve">(DEPÓSITO DE AGUA) </t>
    </r>
  </si>
  <si>
    <r>
      <t xml:space="preserve">TERRENO UBICADO EN LOS SUBURBIOS SUR, CON LAS SIGUIENTES MEDIDAS Y COLINDANCIAS; AL NORTE; MIDE -15.20- MTS., LINDA CON FRANCISCO DÁVILA M., AL ORIENTE; MIDE -13.70- MTS., LINDA CON J. VENTURA AYALA DÁVILA; AL SUR MIDE -16.90- MTS., Y LINDA CON J. VENTURA AYALA DÁVILA Y AL PONIENTE; MIDE -15.10- MTS., Y LINDA CON CALLE AMÉRICAS </t>
    </r>
    <r>
      <rPr>
        <b/>
        <sz val="11"/>
        <rFont val="Calibri"/>
        <family val="2"/>
        <scheme val="minor"/>
      </rPr>
      <t>(POZO DE AGUA POTABLE)</t>
    </r>
  </si>
  <si>
    <r>
      <t xml:space="preserve">PREDIO URBANO, UBICADO EN LOS SUBURBIOS SUR, PROLONGACIÓN CALLE AMÉRICAS CON LAS SIGUIENTES MEDIDAS Y COLINDANCIAS, AL NORTE: MIDE -12.00- MTS., LINDA CON ANA MA. LUNA; AL ORIENTE: MIDE -8.00- MTS., LINDA CON PROLONGACIÓN DE LA CALLE AMÉRICAS ; AL SUR: MIDE -12.00- MTS., Y LINDA CON LA SRA. ANGELINA ENGRACIA AYALA LUNA Y AL PONIENTE: MIDE HASTA LLEGAR AL PUNTO DE PARTIDA -8.00- MTS., Y LINDA CON LA SRA. ANGELINA ENGRACIA AYALA LUNA. </t>
    </r>
    <r>
      <rPr>
        <b/>
        <sz val="11"/>
        <rFont val="Calibri"/>
        <family val="2"/>
        <scheme val="minor"/>
      </rPr>
      <t>(POZO DE AGUA POTABLE)</t>
    </r>
  </si>
  <si>
    <r>
      <t xml:space="preserve">PREDIO RÚSTICO DE LABOR DE TEMPORAL, CON LAS SIGUIENTES MEDIDAS Y COLINDANCIAS; AL NORTE;  MIDE -52.50- MTS., LINDA CON SALVADOR AYALA ROMERO; AL ORIENTE: MIDE -91.00- MTS., LINDA CON J. JESUS TORRES; AL SUR; MIDE -79.00- MTS., LINDA CON J. FÉLIX CANO Y AL PONIENTE; MIDE -75.25- MTS., LINDA CON HEREDEROS DE CRECENCIO LÓPEZ Y TRANQUILINO CANO. </t>
    </r>
    <r>
      <rPr>
        <b/>
        <sz val="11"/>
        <rFont val="Calibri"/>
        <family val="2"/>
        <scheme val="minor"/>
      </rPr>
      <t>(PARQUE EL SILENCIO)</t>
    </r>
  </si>
  <si>
    <r>
      <t xml:space="preserve">PREDIO RÚSTICO DE LABOR DE TEMPORAL, CON LAS SIGUIENTES MEDIDAS Y COLINDANCIAS; AL NORTE; MIDE -74.50- MTS., LINDA CON CAMINO HACIA EL RÍO TLALTENANGO; AL PONIENTE; MIDE -128.10- LINDA CON RÍO TLALTENANGO; AL SUR; MIDE EN QUEBRADO HACIA EL NORTE -93.35'MTS., Y LINDA CON LOS COMPRADORES, SIGUE LA MISMAMEDIDA HACIA EL ORIENTE CON -31.80- MTS., LINDA CON LOS COMPRADORES;  AL ORIENTE: MIDE -43.00- MTS., Y LINDA CON CARRETERA FEDERAL. </t>
    </r>
    <r>
      <rPr>
        <b/>
        <sz val="11"/>
        <rFont val="Calibri"/>
        <family val="2"/>
        <scheme val="minor"/>
      </rPr>
      <t>(PARQUE EL SILENCIO)</t>
    </r>
  </si>
  <si>
    <r>
      <t>PREDIO RÚSTICO DE LABOR DE TEMPORAL, CON LAS SIGUIENTES MEDIDAS Y COLINDANCIAS; AL NORTE; MIDE -17.50- MTS., LINDA CON HROS. DE GUADALUPE LÓPEZ; AL ORIENTE; MIDE -55.00- MTS., LINDA CON EL CAMINO; AL SUR; MIDE -55.00- MTS., LINDA CON ARROYO DE LA VILLITA Y AL PONIENTE; MIDE -64.00- MTS., Y LINDA CON HROS. DE GUADALUPE LÓPEZ.</t>
    </r>
    <r>
      <rPr>
        <b/>
        <sz val="11"/>
        <rFont val="Calibri"/>
        <family val="2"/>
        <scheme val="minor"/>
      </rPr>
      <t>(PARQUE EL SILENCIO)</t>
    </r>
  </si>
  <si>
    <t>PREDIO RÚSTICO DE TEMPORAL, UBICADO EN LOS SUBURBIOS OTE DE ESTE LUGAR, CON LAS SIGUIENTES MEDIDAS Y COLINDANCIAS: AL ORIENTE MIDE -114.00- METROS, LINDA CON HROS. DE FRANCISCO DÁVILA HUERTA; AL PONIENTE MIDE -114.00- METROS, LINDA CON HROS. DE MANUEL HUERTA; AL SUR MIDE -118.00- METROS, LINDA CON CALLE AEROPUERTO; Y AL NORTE MIDE -118.00- METROS LINDA CON LA ERMITA.</t>
  </si>
  <si>
    <t xml:space="preserve">PREDIO URBANO, UBICADO EN LOS SUBURBIOS NORTE, CON LAS SIGUIENTES MEDIDAS Y COLINDANCIAS: AL NORTE MIDE -109.90- METROS, LINDA CON VARIOS COLINDANTES; AL SUR MIDE -87.60- METROS, LINDA CON VARIOS COLINDANTES; AL ORIENTE MIDE -75.00- METROS, LINDA CON JUAN BUGARIN; Y AL PONIENTE MIDE -95.00- METROS, LINDA CON SERVICIO TALAMANTES. </t>
  </si>
  <si>
    <t>PREDIO URBANO UBICADO EN  LA ESQUINA QUE FORMAN LAS CALLES EN PROYECTO Y ARCÁNGELES, EN EL FRACCIONAMIENTO "SAN MIGUEL", EN LA CUMBRITA, TEPECHITLÁN, ZAC., CON UNA SUPERFICIE DE 542.60 M2, MISMO QUE SE IDENTIFICA CON LAS SIGUIENTES MEDIDAS Y COLINDANCIAS: AL NORTE MIDE 35.11 METROS, LINDA CON VARIOS PROPIETARIOS; AL ORIENTE MIDE 27.34 M., LINDA CON LOTES NÚMERO 02 Y 03; AL SUR MIDE 29.64 METROS, LINDA CON CALLE ARCÁNGELES; AL PONIENTE MIDE 9.00 METROS LINDA CON CALLE EN PROYECTO.</t>
  </si>
  <si>
    <t>PREDIO URBANO UBICADO EN LA CALLE AMÉRICAS S/N, AL SUR DE LA POBLACIÓN DE TEPECHITLÁN, ZACATECAS, CON UNA SUPERFICIE DE 229.70 M2, CON LAS SIGUIENTES MEDIDAS  Y COLINDANCIAS: AL NORTE MIDE -15.20- METROS, LINDA CON EL SR. FRANCISCO DÁVILA; AL ORIENTE: MIDE -13.70- METROS, LINDA CON EL SR. RAMÓN CORREA; AL SUR: MIDE -16.90- METROS, LINDA CON EL SR. RAMÓN CORREA;  Y AL PONIENTE: MIDE -15.10- METROS, LINDA CON CALLE AMÉRICAS.</t>
  </si>
  <si>
    <t xml:space="preserve">PREDIO RÚSTICO, UBICADO EN EL BARRIO DE LAS PILAS, PERTENECIENTE A ESTE MUNICIPIO, CON UNA SUPERFICIE DE -53.00- MTS., CUADRADOS, CON LAS SIGUIENTES MEDIDAS Y COLINDANCIAS: AL NORTE: MIDE -7.50-  MTS., Y LINDA CON CALLEJÓN DE POR MEDIO; AL ORIENTE: MIDE -7.00- MTS., Y LINDA CON SALVADOR PASILLAS; AL SUR: MIDE -7.50- MTS., Y LINDA CON SALVADOR PASILLAS Y AL PONIENTE: MIDE -7.00- MTS., Y LINDA CON CALLE NACIONAL. </t>
  </si>
  <si>
    <t>PREDIO URBANO UBICADO EN PROLONGACIÓN SIMÓN BOLÍVAR S/N. FRACCIONAMIENTO AMALIA GONZÁLEZ GAETA, DEL MUNICIPIO DE TEPECHITLÁN, ZAC., CON UNA SUPERFICIE DE 415.00 M2, MISMO QUE SE IDENTIFICA CON LAS SIGUIENTES MEDIDAS Y COLINDANCIAS: AL NORTE MIDE 13.20 METROS, LINDA CON JOSÉ HUERTA MAGALLANES; AL ORIENTE MIDE 25.90 M., LINDA CON CALLE PROFESORA EVALIA HERRERA HERRERA; AL SUR MIDE 20.00 METROS, LINDA CON CALLE PROLONGACIÓN SIMÓN BOLÍVAR; AL PONIENTE MIDE 25.00 METROS LINDA CON LOTE 2.</t>
  </si>
  <si>
    <t>ES UN PREDIO RUSTICO DE AGOSTADERO CON UNA SUPERFICIE DE 672.00 M2 Y CON LAS SIG. MEDIDAS Y COLINDANCIAS: AL NORTE MIDE 17.60 MTS., Y LINDA CON LA ASOCIACION GANADERA LOCAL, AL SUR MIDE 23.50 M2 Y LINDA CON GASERA PRIVADA, AL ORIENTE MIDE 32.70 MTS., Y LINDA CON CARRETERA FEDERAL Y AL PONIENTE CON 33.22 MTS., Y LINDA CON LA ASOCIACION GANADERA LOCAL</t>
  </si>
  <si>
    <t>PREDIO URBANO UBICADO EN EL FRACCIONAMIENTO DENOMINADO "LAS CUMBRES" UBICADO EN EL MUNICIPIO DE TEPECHITLÁN, ZACATECAS; CON LAS SIGUIENTES MEDIDAS Y COLINDANCIAS: AL NORESTE MIDE 107.03 METROS Y COLINDA CON CALLE PROFR. J. SALOMÉ DE LEÓN SALCEDO, AL SURESTE MIDE 97.81 METROS Y COLINDA CON CALLE PROFRA. MARÍA BAUTISTA LARA Y AL OESTE MIDE 43.73 METROS Y COLINDA CON CALLE DEL NIÑO.</t>
  </si>
  <si>
    <r>
      <t xml:space="preserve">PREDIO RÚSTICO DE RIEGO, UBICADO EN EL RANCHO DE LA CAPELLANÍA, LINDA CON ZONA FEDERAL DEL RÍO. </t>
    </r>
    <r>
      <rPr>
        <b/>
        <sz val="11"/>
        <rFont val="Calibri"/>
        <family val="2"/>
        <scheme val="minor"/>
      </rPr>
      <t>(PLANTA TRATADORA)</t>
    </r>
  </si>
  <si>
    <t>PREDIO RÚSTICO DE RIEGO, UBICADO EN EL RANCHO LAS PILAS, MUNICIPIO DE TEPECHITLÁN, ZACATECAS, CON LAS SIGUIENTES MEDIDAS Y COLINDANCIAS: AL NORTE MIDE 95.00 METROS Y COLINDA CON MIGUEL SOSA; AL ORIENTE MIDE 113.00 METROS Y COLINDA CON FELIPE MEJIA; AL SUR EN CINCO QUEBRADOS, EL PRIMERO DE ORIENTE A PONIENTE MIDE 106.00 METROS, EL SEGUNDO PARA EL NORTE MIDE 18.00 METROS, EL TERCERO HACIA EL PONIENTE MIDE 14.00 METROS, EL CUARTO HACIA EL SUR MIDE 2.88 METROS Y EL QUINTO NUEVAMENTE PARA EL PONIENTE MIDE 5.20 METROS Y COLINDAN CON RAFAEL GODOY, JESUS ROMERO Y SALVADOR TALAMANTES Y AL PONIENTE MIDE 80.00 METROS Y COLINDA CON SALVADOR TALAMANTES.</t>
  </si>
  <si>
    <r>
      <t xml:space="preserve">PREDIO URBANO UBICADO POR LA CALLE DEL NIÑO SIN NÚMERO DEL FRACCIONAMIENTO DE INTERÉS SOCIAL DENOMINADO "LOS PINOS" SUBURBIOS SURESTE DE LA POBLACIÓN DE TEPECHITLÁN, ZACATECAS; CON LAS SIGUIENTES MEDIDAS Y COLINDANCIAS: </t>
    </r>
    <r>
      <rPr>
        <b/>
        <sz val="11"/>
        <rFont val="Calibri"/>
        <family val="2"/>
        <scheme val="minor"/>
      </rPr>
      <t xml:space="preserve">AL NORTE </t>
    </r>
    <r>
      <rPr>
        <sz val="11"/>
        <rFont val="Calibri"/>
        <family val="2"/>
        <scheme val="minor"/>
      </rPr>
      <t xml:space="preserve">MIDE 47.68 CUARENTA Y SIETE METROS, SESENTA Y OCHO CENTÍMETROS Y LINDA CON CAMINO A OJUELOS;  </t>
    </r>
    <r>
      <rPr>
        <b/>
        <sz val="11"/>
        <rFont val="Calibri"/>
        <family val="2"/>
        <scheme val="minor"/>
      </rPr>
      <t xml:space="preserve">AL ORIENTE </t>
    </r>
    <r>
      <rPr>
        <sz val="11"/>
        <rFont val="Calibri"/>
        <family val="2"/>
        <scheme val="minor"/>
      </rPr>
      <t xml:space="preserve">MIDE 31.31 TREINTA Y UN METROS Y TREINTA Y UN CENTÍMETROS Y LINDA CON CALLE MEZQUITES; </t>
    </r>
    <r>
      <rPr>
        <b/>
        <sz val="11"/>
        <rFont val="Calibri"/>
        <family val="2"/>
        <scheme val="minor"/>
      </rPr>
      <t xml:space="preserve">AL SUR </t>
    </r>
    <r>
      <rPr>
        <sz val="11"/>
        <rFont val="Calibri"/>
        <family val="2"/>
        <scheme val="minor"/>
      </rPr>
      <t xml:space="preserve">MIDE 50.82 CINCUENTA METROS, OCHENTA Y DOS CENTÍMETROS Y LINDA CON CALLE MEZQUITES Y </t>
    </r>
    <r>
      <rPr>
        <b/>
        <sz val="11"/>
        <rFont val="Calibri"/>
        <family val="2"/>
        <scheme val="minor"/>
      </rPr>
      <t xml:space="preserve">AL PONIENTE </t>
    </r>
    <r>
      <rPr>
        <sz val="11"/>
        <rFont val="Calibri"/>
        <family val="2"/>
        <scheme val="minor"/>
      </rPr>
      <t xml:space="preserve">EN DOS LÍNEAS DE 21.46 VEINTIÚN METROS, CUARENTA Y SEIS CENTÍMETROS Y 10.52 DIEZ METROS, CINCUENTA Y DOS CENTÍMETROS Y LINDA CON LA CALLE DEL NIÑO. </t>
    </r>
  </si>
  <si>
    <r>
      <t xml:space="preserve">PREDIO RÚSTICO DE TEMPORAL, UBICADO AL ORIENTE DE LA CABECERA MUNICIPAL DE TEPECHITLÁN, ZACATECAS, CON LAS SIGUIENTES MEDIDAS Y COLINDANCIAS; </t>
    </r>
    <r>
      <rPr>
        <b/>
        <sz val="11"/>
        <rFont val="Calibri"/>
        <family val="2"/>
        <scheme val="minor"/>
      </rPr>
      <t>AL NORTE</t>
    </r>
    <r>
      <rPr>
        <sz val="11"/>
        <rFont val="Calibri"/>
        <family val="2"/>
        <scheme val="minor"/>
      </rPr>
      <t xml:space="preserve"> MIDE 25.00 METROS Y COLINDA CON MARÍA DEL SOCORRO MUÑOZ SAMANIEGO; </t>
    </r>
    <r>
      <rPr>
        <b/>
        <sz val="11"/>
        <rFont val="Calibri"/>
        <family val="2"/>
        <scheme val="minor"/>
      </rPr>
      <t>AL ORIENTE</t>
    </r>
    <r>
      <rPr>
        <sz val="11"/>
        <rFont val="Calibri"/>
        <family val="2"/>
        <scheme val="minor"/>
      </rPr>
      <t xml:space="preserve"> MIDE 62.75 METROS Y COLINDA CON LILIA MORAMAY DE SANTIAGO RAMOS; </t>
    </r>
    <r>
      <rPr>
        <b/>
        <sz val="11"/>
        <rFont val="Calibri"/>
        <family val="2"/>
        <scheme val="minor"/>
      </rPr>
      <t>AL SUR</t>
    </r>
    <r>
      <rPr>
        <sz val="11"/>
        <rFont val="Calibri"/>
        <family val="2"/>
        <scheme val="minor"/>
      </rPr>
      <t xml:space="preserve"> MIDE 25.00 METROS Y COLINDA CON NICOLÁS DE SANTIAGO RAMOS Y </t>
    </r>
    <r>
      <rPr>
        <b/>
        <sz val="11"/>
        <rFont val="Calibri"/>
        <family val="2"/>
        <scheme val="minor"/>
      </rPr>
      <t>AL PONIENTE</t>
    </r>
    <r>
      <rPr>
        <sz val="11"/>
        <rFont val="Calibri"/>
        <family val="2"/>
        <scheme val="minor"/>
      </rPr>
      <t xml:space="preserve"> MIDE 62.75 METROS Y LINDA CON LA CALLE GUILLERMO GONZÁLEZ CAMARENA.</t>
    </r>
  </si>
  <si>
    <r>
      <t xml:space="preserve">PREDIO URBANO BALDÍO, UBICADO AL ORIENTE DE LA CABECERA MUNICIPAL DE TEPECHITLÁN, ZACATECAS, CON LAS SIGUIENTES MEDIDAS Y COLINDANCIAS; </t>
    </r>
    <r>
      <rPr>
        <b/>
        <sz val="11"/>
        <rFont val="Calibri"/>
        <family val="2"/>
        <scheme val="minor"/>
      </rPr>
      <t>AL NORTE</t>
    </r>
    <r>
      <rPr>
        <sz val="11"/>
        <rFont val="Calibri"/>
        <family val="2"/>
        <scheme val="minor"/>
      </rPr>
      <t xml:space="preserve"> MIDE 33.50 TREINTA Y TRES METROS, CINCUENTA CENTÍMETROS Y COLINDA CON VENUSTIANO GODOY HERRERA;  </t>
    </r>
    <r>
      <rPr>
        <b/>
        <sz val="11"/>
        <rFont val="Calibri"/>
        <family val="2"/>
        <scheme val="minor"/>
      </rPr>
      <t>AL ORIENTE</t>
    </r>
    <r>
      <rPr>
        <sz val="11"/>
        <rFont val="Calibri"/>
        <family val="2"/>
        <scheme val="minor"/>
      </rPr>
      <t xml:space="preserve"> MIDE 33.00 TREINTA Y TRES METROS Y COLINDA CON VENUSTIANO GODOY HERRERA;  </t>
    </r>
    <r>
      <rPr>
        <b/>
        <sz val="11"/>
        <rFont val="Calibri"/>
        <family val="2"/>
        <scheme val="minor"/>
      </rPr>
      <t>AL SUR</t>
    </r>
    <r>
      <rPr>
        <sz val="11"/>
        <rFont val="Calibri"/>
        <family val="2"/>
        <scheme val="minor"/>
      </rPr>
      <t xml:space="preserve"> EN TRES QUEBRADOS EL PRIMERO DE ORIENTE A PONIENTE MIDE 18.50 DIECIOCHO METROS CINCUENTA CENTÍMETROS, LA SEGUNDA QUIEBRA DE SUR A NORTE MIDE 23.00 VEINTITRÉS METROS Y EL TERCERO QUIEBRA DE ORIENTE A PONIENTE MIDE 15.00 QUINCE METROS Y COLINDA CON VENUSTIANO GODOY HERRERA; Y </t>
    </r>
    <r>
      <rPr>
        <b/>
        <sz val="11"/>
        <rFont val="Calibri"/>
        <family val="2"/>
        <scheme val="minor"/>
      </rPr>
      <t>AL PONIENTE</t>
    </r>
    <r>
      <rPr>
        <sz val="11"/>
        <rFont val="Calibri"/>
        <family val="2"/>
        <scheme val="minor"/>
      </rPr>
      <t xml:space="preserve"> MIDE 10.00 DIEZ METROS Y LINDA CON CALLE EUCALIPTO.</t>
    </r>
  </si>
  <si>
    <t>ESCRITURA DE FECHA 31 DE OCTUBRE DE 1961</t>
  </si>
  <si>
    <t>ESCRITURA DE FECHA 31 DE OCTUBRE DE 1962</t>
  </si>
  <si>
    <t>ACTA NO.6052, VOLÚMEN NO. QUINCUAGESIMO, FECHA 7 DE MAYO DE 1986.</t>
  </si>
  <si>
    <t>ACTA NO.677, VOLÚMEN VII, FECHA 11 DE DICIEMBRE DE 1987.</t>
  </si>
  <si>
    <t>ACTA NO.593, VOLÚMEN IX NOVENO, FECHA 13 DE JULIO DE 1999.</t>
  </si>
  <si>
    <t>ACTA NO.592, VOLÚMEN X DECIMO, FECHA 13 DE JULIO DE 1999.</t>
  </si>
  <si>
    <t>ACTA NO.7,135, VOLÚMEN CXIII, FECHA 19 DE FEBRERO DE 2004.</t>
  </si>
  <si>
    <t>EN PROCESO</t>
  </si>
  <si>
    <t>ESCRITURA DE FECHA 6 DE AGOSTO DE 1982</t>
  </si>
  <si>
    <t>ESCRITURA DE FECHA 4 DE AGOSTO DE 1987</t>
  </si>
  <si>
    <t>ACTA NO. 7773, VOLÚMEN LXV SEXAGESIMO QUINTO, FECHA 30 DE OCTUBRE DE 1997.</t>
  </si>
  <si>
    <t>ACTA NO. 6421, VOLÚMEN QUINCUAGESIMO TERCERO</t>
  </si>
  <si>
    <t>ACTA NO.406, VOLÚMEN V, FECHA 1 DE MARZO DE 1999.</t>
  </si>
  <si>
    <t xml:space="preserve">EN PROCESO </t>
  </si>
  <si>
    <t>ACTA NO.3,394, VOLÚMEN LII, 17 DE AGOSTO DE 2001</t>
  </si>
  <si>
    <t>ESCRITURA DE FECHA 31 DE ENERO DE 1996</t>
  </si>
  <si>
    <t>ESCRITURA DE FECHA 27 DE DICIEMBRE DE 1988</t>
  </si>
  <si>
    <t>ESCRITURA DE FECHA 28 DE DICIEMBRE DE 1988</t>
  </si>
  <si>
    <t>ACTA 18,759, VOLÚMEN CCXVIII, DE FECHA 24 DE OCTUBRE DE 2013</t>
  </si>
  <si>
    <t>ACTA 18,964, VOLÚMEN CCXX, 05 DE DICIEMBRE DE 2013</t>
  </si>
  <si>
    <t>ACTA 21,996, VOLÚMEN CCLXV, DE FECHA 20 DE AGOSTO DE 2015</t>
  </si>
  <si>
    <t>CONTRATO PRIVADO DE DONACION</t>
  </si>
  <si>
    <t>CONTRATO DE DONACIÓN</t>
  </si>
  <si>
    <t>ESCRITURA: 26,653  VOLUMEN: CDXIV</t>
  </si>
  <si>
    <t>ESCRITURA: 31,647  VOLUMEN: DVIII</t>
  </si>
  <si>
    <t>ESCRITURA: 34,530  VOLUMEN: DLXXIII</t>
  </si>
  <si>
    <t>ESCRITURA: 1,874  VOLUMEN: XLIII</t>
  </si>
  <si>
    <t>NO.31 (FOLIOS 104) VOLÚMEN II, SECCIÓN QUINTA (31 DE MAYO DE 2010)</t>
  </si>
  <si>
    <t>NO. 11 (FOLIOS 15-16) VOLÚMEN XXXVIII, SECCIÓN PÚBLICA (8 DE MAYO DE 1986)</t>
  </si>
  <si>
    <t>NO.43 (FOLIOS 128) VOLÚMEN II, SECCIÓN QUINTA (30 DE AGOSTO DE 2010)</t>
  </si>
  <si>
    <t>NO.84 (FOLIOS 100) VOLÚMEN CXLII LIBRO PRIMERO, SECCIÓN PRIMERA (16 DE AGOSTO DE 1999)</t>
  </si>
  <si>
    <t>NO. 83 (FOLIOS 99) VOLÚMEN CXLII LIBRO PRIMERO, SECCIÓN PRIMERA (16 DE AGOSTO DE 1999)</t>
  </si>
  <si>
    <t>NO. 81, FOLIOS 81, VOLÚMEN LXXXVI LIBRO CUARTO, SECCIÓN PRIMERO (11 DE MAYO DE 2010)</t>
  </si>
  <si>
    <t>NO. 208, FOLIOS 186-187, VOLÚMEN LV, SECCIÓN DE ESCRITURAS PRIVADAS (7 DE SEPTIEMBRE DE 1987)</t>
  </si>
  <si>
    <t>NO.52, FOLIOS 69, VOLÚMEN CXXII DE ESCRITURAS PPÚBLICAS (2 DE DICIEMBRE DE 1997)</t>
  </si>
  <si>
    <t>NO.209, FOLIOS 187-188, VOLÚMEN LV, SECCIÓN DE ESCRITURAS PRIVADAS (7 DE SEPTIEMBRE DE 1987)</t>
  </si>
  <si>
    <t>NO.115, FOLIOS 142-143, VOLÚMEN XXXIX, SECCIÓN DE ESCRITURAS PÚBLICAS</t>
  </si>
  <si>
    <t>NO.26, FOLIOS 85-86, VOLÚMEN II, SECCIÓN QUINTA (19 DE ABRIL DE 2010)</t>
  </si>
  <si>
    <t>NO.25, FOLIOS 84, VOLÚMEN II, SECCIÓN QUINTA (19 DE ABRIL DE 2010)</t>
  </si>
  <si>
    <t>NO.27, FOLIOS 87, VOLÚMEN II, SECCIÓN QUINTA (19 DE ABRIL DE 2010)</t>
  </si>
  <si>
    <t>NO.84, FOLIOS 84, VOLÚMEN LXXXVI LIBRO CUARTO, SECCIÓN PRIMERA (11 DE MAYO DE 2010)</t>
  </si>
  <si>
    <t>NO.83, FOLIOS 83, VOLÚMEN LXXXVI LIBRO CUARTO, SECCIÓN PRIMERA (11 DE MAYO DE 2010)</t>
  </si>
  <si>
    <t>NO.82, FOLIOS 82, VOLÚMEN LXXXVI LIBRO CUARTO, SECCIÓN PRIMERA (11 DE MAYO DE 2010)</t>
  </si>
  <si>
    <t>NO.05, FOLIOS 09-11, VOLÚMEN III, SECCIÓN QUINTA (04 DE NOVIEMBRE DE 2015)</t>
  </si>
  <si>
    <t>NO.61, FOLIOS 213-215, VOLÚMEN II, SECCIÓN QUINTA, DE FECHA 08 DE ENERO DE 2014</t>
  </si>
  <si>
    <t>REGISTRADO BAJO EL NO.40, FOLIOS 175-179, DEL VOLUMEN III, SECCIÓN QUINTA, DE FECHA 15 DE OCTUBRE DEL 2018.</t>
  </si>
  <si>
    <t>REGISTRADO BAJO EL NO.52, FOLIOS 247-252, DEL VOLUMEN III, SECCIÓN QUINTA, DE FECHA 10 DE ABRIL DEL 2023.</t>
  </si>
  <si>
    <t>REGISTRADO BAJO EL NO.02, FOLIOS 04-06, DEL VOLUMEN IV, SECCIÓN QUINTA, DE FECHA 17 DE ENERO DEL 2024.</t>
  </si>
  <si>
    <t>EN POSESIÓN</t>
  </si>
  <si>
    <t>EN POSESIÓN DE LA SEC</t>
  </si>
  <si>
    <t>EN POSESIÓN DE LA COMUNIDAD</t>
  </si>
  <si>
    <t>PROMESA DE VENTA</t>
  </si>
  <si>
    <t>EN POSESIÓN DE LA SSA</t>
  </si>
  <si>
    <t>EN POSESION</t>
  </si>
  <si>
    <t>(03-01-05)</t>
  </si>
  <si>
    <t>(02-23-02)</t>
  </si>
  <si>
    <t>(01-41-01)</t>
  </si>
  <si>
    <t>(1-2-33)</t>
  </si>
  <si>
    <t>(01-02-07)</t>
  </si>
  <si>
    <t>1-02-35</t>
  </si>
  <si>
    <t>(04-22-05)</t>
  </si>
  <si>
    <t>N/A</t>
  </si>
  <si>
    <t>(02-37-15)</t>
  </si>
  <si>
    <t>(02-05-02)</t>
  </si>
  <si>
    <t>NO ESCRITURADO</t>
  </si>
  <si>
    <t>NO MANIFESTADO</t>
  </si>
  <si>
    <t>(02-01-01)</t>
  </si>
  <si>
    <t>(02-71-06)</t>
  </si>
  <si>
    <t>(02-04-01)</t>
  </si>
  <si>
    <t>02-01-01</t>
  </si>
  <si>
    <t>480.00 M2 CONSTRUIDOS</t>
  </si>
  <si>
    <t>269.50 M2</t>
  </si>
  <si>
    <t>1-03-05 HAS.</t>
  </si>
  <si>
    <t>1,800.00 M2 CONSTRUIDOS</t>
  </si>
  <si>
    <t>150.00 M2 CONSTRUIDOS</t>
  </si>
  <si>
    <t>462.00 M2 CONSTRUIDOS</t>
  </si>
  <si>
    <t>120.00 M2 CONSTRUIDOS</t>
  </si>
  <si>
    <t>1,897.47 M2</t>
  </si>
  <si>
    <t>650 M2 CONSTRUIDOS</t>
  </si>
  <si>
    <t>72.22 M2</t>
  </si>
  <si>
    <t>115.00 M2</t>
  </si>
  <si>
    <t>44.00 M2</t>
  </si>
  <si>
    <t>0-10-97</t>
  </si>
  <si>
    <t>902.00 M2 CONSTRUIDOS</t>
  </si>
  <si>
    <t>0-02-24 HAS.</t>
  </si>
  <si>
    <t>60 M2 CONSTRUIDOS</t>
  </si>
  <si>
    <t>00-24-10 HAS.</t>
  </si>
  <si>
    <t>00-39-50 HAS.</t>
  </si>
  <si>
    <t>66.00 M2</t>
  </si>
  <si>
    <t>00-15-40 HAS.</t>
  </si>
  <si>
    <t>54.00 Construido</t>
  </si>
  <si>
    <t>01-25-47</t>
  </si>
  <si>
    <t>2-00-00 HAS.</t>
  </si>
  <si>
    <t>6,190.00 M2 CONSTRUIDOS</t>
  </si>
  <si>
    <t>5-79-73 HAS.</t>
  </si>
  <si>
    <t>52 M2 CONSTRUIDOS</t>
  </si>
  <si>
    <t>0-35-00 HAS.</t>
  </si>
  <si>
    <t>240 M2 CONSTRUIDOS</t>
  </si>
  <si>
    <t>1,532.45 M2</t>
  </si>
  <si>
    <t>1,764.00 M2</t>
  </si>
  <si>
    <t>60.00 M2</t>
  </si>
  <si>
    <t>12.00 M2 CONSTRUIDOS</t>
  </si>
  <si>
    <t>100.00 M2</t>
  </si>
  <si>
    <t>00-02-25 HAS.</t>
  </si>
  <si>
    <t>100 M2 CONSTRUIDO</t>
  </si>
  <si>
    <t>229.70 M2</t>
  </si>
  <si>
    <t>96.00 M2</t>
  </si>
  <si>
    <t>1600 M2 CONSTRUIDOS</t>
  </si>
  <si>
    <t>0-50-70 HAS.</t>
  </si>
  <si>
    <t>4,605.85 M2</t>
  </si>
  <si>
    <t>0-21-60 HAS.</t>
  </si>
  <si>
    <t>16,992.00 M2</t>
  </si>
  <si>
    <t>8,260.00 M2</t>
  </si>
  <si>
    <t>542.6 M2</t>
  </si>
  <si>
    <t>50.25 M2.</t>
  </si>
  <si>
    <t>53.00 M2.</t>
  </si>
  <si>
    <t>415.00 M2</t>
  </si>
  <si>
    <t>672.00 M2</t>
  </si>
  <si>
    <t>60.50 M2</t>
  </si>
  <si>
    <t>2,138.78 M2</t>
  </si>
  <si>
    <t>N/I</t>
  </si>
  <si>
    <t>01-13-84 HAS.</t>
  </si>
  <si>
    <t>1,550.40 M2</t>
  </si>
  <si>
    <t>1,568.00 M2</t>
  </si>
  <si>
    <t>760.50 M2</t>
  </si>
  <si>
    <t>9 DE DICIEMBRE DE 1982</t>
  </si>
  <si>
    <t>4 DE AGOSTO DE 1987</t>
  </si>
  <si>
    <t>24 DE OCTUBRE DE 2005</t>
  </si>
  <si>
    <t>17 DE AGOSTO DE 2001</t>
  </si>
  <si>
    <t>18 DE ENERO DE 2007</t>
  </si>
  <si>
    <t>28 DE ABRIL DE 2003</t>
  </si>
  <si>
    <t>26 DE AGOSTO DE 2005</t>
  </si>
  <si>
    <t>19 DE ENERO DE 2011</t>
  </si>
  <si>
    <t>11 DE MARZO DE 2004</t>
  </si>
  <si>
    <t>31 DE ENERO DE 1996</t>
  </si>
  <si>
    <t>27 DE DICIEMBRE DE 1988</t>
  </si>
  <si>
    <t>28 DE DICIEMBRE DE 1988</t>
  </si>
  <si>
    <t>24 DE OCTUBRE DE 2013</t>
  </si>
  <si>
    <t>05 DE DICIEMBRE DE 2013</t>
  </si>
  <si>
    <t>16 DE MAYO DE 2011</t>
  </si>
  <si>
    <t>20 DE AGOSTO DE 2015</t>
  </si>
  <si>
    <t>4 DE MARZO DEL 2015</t>
  </si>
  <si>
    <t>12 DE JUNIO DE 2006</t>
  </si>
  <si>
    <t>13 DE SEPTIEMBRE DE 2018</t>
  </si>
  <si>
    <t>03 DE SEPTIEMBRE DE 2018</t>
  </si>
  <si>
    <t>03 DE AGOSTO DEL AÑO 2021</t>
  </si>
  <si>
    <t>28 DE FEBRERO DEL AÑO 2023</t>
  </si>
  <si>
    <t>01 DE NOVIEMBRE DE 2023</t>
  </si>
  <si>
    <t>ESCRITURA</t>
  </si>
  <si>
    <t>CONTRATO PRIVADO DE COMPRA-VENTA</t>
  </si>
  <si>
    <t>CONTRATO PRIVADO DE CESIÓN DE DERECHOS DE CAUSAHABIENCIA.</t>
  </si>
  <si>
    <t>CONTRATO DE DONACIÓN PURA, PERFECTA Y GRATUITA</t>
  </si>
  <si>
    <t xml:space="preserve">CONTRATO DE DONACIÓN </t>
  </si>
  <si>
    <t>CONTRATO PRIVADO DE DONACIÓN</t>
  </si>
  <si>
    <t>GASTO CORRIENTE</t>
  </si>
  <si>
    <t>BIEN EN PROCESO DE ENAJENACIÓN Y SE RECIBIÓ POR PARTE DEL C. ISMAEL SANDOVAL VALENZUELA LA CANTIDAD DE $280,000.00 SEGÚN RECIBOS DE INGRESOS DE FECHAS: 31/07/2015 Y 10/11/2015.</t>
  </si>
  <si>
    <t>POLIZA NO. C01365</t>
  </si>
  <si>
    <t>REINTEGRO POR LA RESOLUCIÓN QUE CONTIENE EL PLIEGO DEFINITIVO DE RESPONSABILIDADES, EXPEDIENTE NO. ASE-PFRR-26/2012, CON LA OBSERVACIÓN NO. ASE-PO-46-2008-22/2009. SE CAPTURO CON LA PÓLIZA: I00317 DE FECHA 30 DE NOVIEMBRE DE 2018.</t>
  </si>
  <si>
    <t>DONACIÓN DEL C. VENUSTIANO GODOY HERRERA.</t>
  </si>
  <si>
    <t>DONACIÓN DEL C. NICOLÁS DE SANTIAGO RAMOS</t>
  </si>
  <si>
    <r>
      <t xml:space="preserve">DONACIÓN DEL C. VENUSTIANO GODOY HERRERA (PÓLIZA DE CAPTURA DEL SISTEMA </t>
    </r>
    <r>
      <rPr>
        <b/>
        <sz val="11"/>
        <color theme="1"/>
        <rFont val="Calibri"/>
        <family val="2"/>
        <scheme val="minor"/>
      </rPr>
      <t>D00093</t>
    </r>
    <r>
      <rPr>
        <sz val="11"/>
        <color rgb="FF000000"/>
        <rFont val="Calibri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</si>
</sst>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\ #,##0.00\ ;\-#,##0.00\ ;&quot; -&quot;00\ ;\ @\ "/>
    <numFmt numFmtId="165" formatCode="#,##0.00\ ;\-#,##0.00\ ;\-#\ ;@\ "/>
    <numFmt numFmtId="166" formatCode="00\-00\-00\-000\-000"/>
  </numFmts>
  <fonts count="12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32"/>
      <color rgb="FF000000"/>
      <name val="Calibri"/>
      <family val="2"/>
      <charset val="1"/>
    </font>
    <font>
      <b/>
      <sz val="11"/>
      <color rgb="FF000000"/>
      <name val="Calibri1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5" fontId="4" fillId="0" borderId="0" applyBorder="0" applyProtection="0"/>
    <xf numFmtId="164" fontId="4" fillId="0" borderId="0" applyBorder="0" applyProtection="0"/>
    <xf numFmtId="0" fontId="4" fillId="0" borderId="0"/>
    <xf numFmtId="44" fontId="4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3" fillId="0" borderId="1" xfId="3" applyFont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2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left" vertical="center" wrapText="1"/>
      <protection locked="0"/>
    </xf>
    <xf numFmtId="166" fontId="6" fillId="0" borderId="0" xfId="0" applyNumberFormat="1" applyFont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>
      <alignment horizontal="justify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44" fontId="0" fillId="0" borderId="0" xfId="4" applyFont="1" applyFill="1" applyAlignment="1" applyProtection="1">
      <alignment horizontal="center" vertical="center" wrapText="1"/>
      <protection locked="0"/>
    </xf>
    <xf numFmtId="2" fontId="0" fillId="0" borderId="0" xfId="1" applyNumberFormat="1" applyFont="1" applyAlignment="1" applyProtection="1">
      <alignment horizontal="center" vertical="center" wrapText="1"/>
      <protection locked="0"/>
    </xf>
    <xf numFmtId="8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4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44" fontId="0" fillId="0" borderId="0" xfId="4" applyFont="1" applyFill="1" applyBorder="1" applyAlignment="1" applyProtection="1">
      <alignment horizontal="center" vertical="center" wrapText="1"/>
      <protection locked="0"/>
    </xf>
    <xf numFmtId="44" fontId="6" fillId="0" borderId="0" xfId="4" applyFont="1" applyFill="1" applyAlignment="1" applyProtection="1">
      <alignment horizontal="center" vertical="center" wrapText="1"/>
      <protection locked="0"/>
    </xf>
    <xf numFmtId="165" fontId="6" fillId="0" borderId="0" xfId="1" applyFont="1" applyBorder="1" applyAlignment="1" applyProtection="1">
      <alignment horizontal="center" vertical="center" wrapText="1"/>
      <protection locked="0"/>
    </xf>
    <xf numFmtId="165" fontId="6" fillId="0" borderId="0" xfId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6">
    <cellStyle name="Millares" xfId="1" builtinId="3"/>
    <cellStyle name="Millares 3" xfId="2" xr:uid="{00000000-0005-0000-0000-000006000000}"/>
    <cellStyle name="Moneda" xfId="4" builtinId="4"/>
    <cellStyle name="Normal" xfId="0" builtinId="0"/>
    <cellStyle name="Normal 4" xfId="3" xr:uid="{00000000-0005-0000-0000-000007000000}"/>
    <cellStyle name="Normal_14-EGRESOS" xfId="5" xr:uid="{01FDFF94-2630-46C6-AFEA-9C91C4713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zoomScaleSheetLayoutView="70" workbookViewId="0">
      <selection activeCell="E1" sqref="E1:Q1"/>
    </sheetView>
  </sheetViews>
  <sheetFormatPr baseColWidth="10" defaultColWidth="10.5703125" defaultRowHeight="15"/>
  <cols>
    <col min="1" max="1" width="13.28515625" customWidth="1"/>
    <col min="2" max="2" width="17.28515625" customWidth="1"/>
    <col min="3" max="3" width="32.5703125" customWidth="1"/>
    <col min="4" max="4" width="84.5703125" customWidth="1"/>
    <col min="5" max="5" width="21.7109375" customWidth="1"/>
    <col min="6" max="6" width="25.85546875" customWidth="1"/>
    <col min="7" max="7" width="18.42578125" customWidth="1"/>
    <col min="8" max="8" width="17.42578125" customWidth="1"/>
    <col min="9" max="9" width="26.7109375" customWidth="1"/>
    <col min="10" max="10" width="24.28515625" customWidth="1"/>
    <col min="11" max="11" width="17.28515625" customWidth="1"/>
    <col min="12" max="12" width="20.140625" customWidth="1"/>
    <col min="13" max="13" width="16.7109375" customWidth="1"/>
    <col min="14" max="14" width="19.28515625" customWidth="1"/>
    <col min="15" max="15" width="24.7109375" customWidth="1"/>
    <col min="16" max="16" width="19" customWidth="1"/>
    <col min="17" max="17" width="21" customWidth="1"/>
    <col min="18" max="18" width="28.7109375" customWidth="1"/>
    <col min="19" max="19" width="34.42578125" customWidth="1"/>
  </cols>
  <sheetData>
    <row r="1" spans="1:19" ht="93.75" customHeight="1">
      <c r="A1" s="30" t="s">
        <v>0</v>
      </c>
      <c r="B1" s="30"/>
      <c r="C1" s="30"/>
      <c r="D1" s="30"/>
      <c r="E1" s="30" t="s">
        <v>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 t="s">
        <v>2</v>
      </c>
      <c r="S1" s="31"/>
    </row>
    <row r="2" spans="1:19" ht="4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2" t="s">
        <v>14</v>
      </c>
      <c r="M2" s="2" t="s">
        <v>15</v>
      </c>
      <c r="N2" s="3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</row>
    <row r="3" spans="1:19" ht="75">
      <c r="A3" s="4">
        <v>5831001</v>
      </c>
      <c r="B3" s="4" t="s">
        <v>22</v>
      </c>
      <c r="C3" s="6" t="s">
        <v>26</v>
      </c>
      <c r="D3" s="8" t="s">
        <v>87</v>
      </c>
      <c r="E3" s="4" t="s">
        <v>129</v>
      </c>
      <c r="F3" s="4" t="s">
        <v>156</v>
      </c>
      <c r="G3" s="4" t="s">
        <v>177</v>
      </c>
      <c r="H3" s="15" t="s">
        <v>183</v>
      </c>
      <c r="I3" s="18" t="s">
        <v>199</v>
      </c>
      <c r="J3" s="4" t="s">
        <v>249</v>
      </c>
      <c r="K3" s="4" t="s">
        <v>277</v>
      </c>
      <c r="L3" s="21">
        <v>6250</v>
      </c>
      <c r="M3" s="26">
        <f>1000*480</f>
        <v>480000</v>
      </c>
      <c r="N3" s="28" t="s">
        <v>249</v>
      </c>
      <c r="O3" s="4" t="s">
        <v>249</v>
      </c>
      <c r="P3" s="4" t="s">
        <v>249</v>
      </c>
      <c r="Q3" s="4" t="s">
        <v>190</v>
      </c>
      <c r="R3" s="4" t="s">
        <v>190</v>
      </c>
      <c r="S3" s="4" t="s">
        <v>190</v>
      </c>
    </row>
    <row r="4" spans="1:19" ht="75">
      <c r="A4" s="4">
        <v>5811001</v>
      </c>
      <c r="B4" s="4" t="s">
        <v>23</v>
      </c>
      <c r="C4" s="6" t="s">
        <v>27</v>
      </c>
      <c r="D4" s="8" t="s">
        <v>87</v>
      </c>
      <c r="E4" s="4" t="s">
        <v>130</v>
      </c>
      <c r="F4" s="4" t="s">
        <v>156</v>
      </c>
      <c r="G4" s="4" t="s">
        <v>177</v>
      </c>
      <c r="H4" s="15" t="s">
        <v>183</v>
      </c>
      <c r="I4" s="18" t="s">
        <v>200</v>
      </c>
      <c r="J4" s="4" t="s">
        <v>249</v>
      </c>
      <c r="K4" s="4" t="s">
        <v>277</v>
      </c>
      <c r="L4" s="4" t="s">
        <v>249</v>
      </c>
      <c r="M4" s="21">
        <f>2000*269.5</f>
        <v>539000</v>
      </c>
      <c r="N4" s="29" t="s">
        <v>249</v>
      </c>
      <c r="O4" s="4" t="s">
        <v>249</v>
      </c>
      <c r="P4" s="4" t="s">
        <v>249</v>
      </c>
      <c r="Q4" s="4" t="s">
        <v>190</v>
      </c>
      <c r="R4" s="4" t="s">
        <v>190</v>
      </c>
      <c r="S4" s="4" t="s">
        <v>190</v>
      </c>
    </row>
    <row r="5" spans="1:19" ht="90">
      <c r="A5" s="4">
        <v>5811001</v>
      </c>
      <c r="B5" s="4" t="s">
        <v>23</v>
      </c>
      <c r="C5" s="6" t="s">
        <v>28</v>
      </c>
      <c r="D5" s="8" t="s">
        <v>88</v>
      </c>
      <c r="E5" s="4" t="s">
        <v>131</v>
      </c>
      <c r="F5" s="4" t="s">
        <v>157</v>
      </c>
      <c r="G5" s="4" t="s">
        <v>177</v>
      </c>
      <c r="H5" s="15" t="s">
        <v>184</v>
      </c>
      <c r="I5" s="18" t="s">
        <v>201</v>
      </c>
      <c r="J5" s="4" t="s">
        <v>249</v>
      </c>
      <c r="K5" s="4" t="s">
        <v>277</v>
      </c>
      <c r="L5" s="4" t="s">
        <v>249</v>
      </c>
      <c r="M5" s="21">
        <f>10305*450</f>
        <v>4637250</v>
      </c>
      <c r="N5" s="29" t="s">
        <v>249</v>
      </c>
      <c r="O5" s="4" t="s">
        <v>249</v>
      </c>
      <c r="P5" s="4" t="s">
        <v>249</v>
      </c>
      <c r="Q5" s="4" t="s">
        <v>190</v>
      </c>
      <c r="R5" s="4" t="s">
        <v>190</v>
      </c>
      <c r="S5" s="4" t="s">
        <v>190</v>
      </c>
    </row>
    <row r="6" spans="1:19" ht="90">
      <c r="A6" s="4">
        <v>5831001</v>
      </c>
      <c r="B6" s="4" t="s">
        <v>22</v>
      </c>
      <c r="C6" s="6" t="s">
        <v>29</v>
      </c>
      <c r="D6" s="8" t="s">
        <v>88</v>
      </c>
      <c r="E6" s="4" t="s">
        <v>131</v>
      </c>
      <c r="F6" s="4" t="s">
        <v>157</v>
      </c>
      <c r="G6" s="4" t="s">
        <v>177</v>
      </c>
      <c r="H6" s="15" t="s">
        <v>184</v>
      </c>
      <c r="I6" s="18" t="s">
        <v>202</v>
      </c>
      <c r="J6" s="4" t="s">
        <v>249</v>
      </c>
      <c r="K6" s="4" t="s">
        <v>277</v>
      </c>
      <c r="L6" s="4" t="s">
        <v>249</v>
      </c>
      <c r="M6" s="21">
        <f>1800*800</f>
        <v>1440000</v>
      </c>
      <c r="N6" s="29" t="s">
        <v>249</v>
      </c>
      <c r="O6" s="4" t="s">
        <v>249</v>
      </c>
      <c r="P6" s="4" t="s">
        <v>249</v>
      </c>
      <c r="Q6" s="4" t="s">
        <v>190</v>
      </c>
      <c r="R6" s="4" t="s">
        <v>190</v>
      </c>
      <c r="S6" s="4" t="s">
        <v>190</v>
      </c>
    </row>
    <row r="7" spans="1:19" ht="90">
      <c r="A7" s="4">
        <v>5831001</v>
      </c>
      <c r="B7" s="4" t="s">
        <v>22</v>
      </c>
      <c r="C7" s="6" t="s">
        <v>30</v>
      </c>
      <c r="D7" s="8" t="s">
        <v>88</v>
      </c>
      <c r="E7" s="4" t="s">
        <v>131</v>
      </c>
      <c r="F7" s="4" t="s">
        <v>157</v>
      </c>
      <c r="G7" s="4" t="s">
        <v>177</v>
      </c>
      <c r="H7" s="15" t="s">
        <v>184</v>
      </c>
      <c r="I7" s="18" t="s">
        <v>203</v>
      </c>
      <c r="J7" s="4" t="s">
        <v>249</v>
      </c>
      <c r="K7" s="4" t="s">
        <v>277</v>
      </c>
      <c r="L7" s="4" t="s">
        <v>249</v>
      </c>
      <c r="M7" s="21">
        <f>150*800</f>
        <v>120000</v>
      </c>
      <c r="N7" s="29" t="s">
        <v>249</v>
      </c>
      <c r="O7" s="4" t="s">
        <v>249</v>
      </c>
      <c r="P7" s="4" t="s">
        <v>249</v>
      </c>
      <c r="Q7" s="4" t="s">
        <v>190</v>
      </c>
      <c r="R7" s="4" t="s">
        <v>190</v>
      </c>
      <c r="S7" s="4" t="s">
        <v>190</v>
      </c>
    </row>
    <row r="8" spans="1:19" ht="90">
      <c r="A8" s="4">
        <v>5831001</v>
      </c>
      <c r="B8" s="4" t="s">
        <v>22</v>
      </c>
      <c r="C8" s="6" t="s">
        <v>31</v>
      </c>
      <c r="D8" s="8" t="s">
        <v>88</v>
      </c>
      <c r="E8" s="4" t="s">
        <v>131</v>
      </c>
      <c r="F8" s="4" t="s">
        <v>157</v>
      </c>
      <c r="G8" s="4" t="s">
        <v>177</v>
      </c>
      <c r="H8" s="15" t="s">
        <v>184</v>
      </c>
      <c r="I8" s="18" t="s">
        <v>204</v>
      </c>
      <c r="J8" s="4" t="s">
        <v>249</v>
      </c>
      <c r="K8" s="4" t="s">
        <v>277</v>
      </c>
      <c r="L8" s="4" t="s">
        <v>249</v>
      </c>
      <c r="M8" s="21">
        <f>462*800</f>
        <v>369600</v>
      </c>
      <c r="N8" s="29" t="s">
        <v>249</v>
      </c>
      <c r="O8" s="4" t="s">
        <v>249</v>
      </c>
      <c r="P8" s="4" t="s">
        <v>249</v>
      </c>
      <c r="Q8" s="4" t="s">
        <v>190</v>
      </c>
      <c r="R8" s="4" t="s">
        <v>190</v>
      </c>
      <c r="S8" s="4" t="s">
        <v>190</v>
      </c>
    </row>
    <row r="9" spans="1:19" ht="75">
      <c r="A9" s="4">
        <v>5831001</v>
      </c>
      <c r="B9" s="4" t="s">
        <v>22</v>
      </c>
      <c r="C9" s="6" t="s">
        <v>32</v>
      </c>
      <c r="D9" s="8" t="s">
        <v>89</v>
      </c>
      <c r="E9" s="4" t="s">
        <v>132</v>
      </c>
      <c r="F9" s="4" t="s">
        <v>158</v>
      </c>
      <c r="G9" s="4" t="s">
        <v>177</v>
      </c>
      <c r="H9" s="15" t="s">
        <v>185</v>
      </c>
      <c r="I9" s="18" t="s">
        <v>205</v>
      </c>
      <c r="J9" s="4" t="s">
        <v>249</v>
      </c>
      <c r="K9" s="4" t="s">
        <v>277</v>
      </c>
      <c r="L9" s="4" t="s">
        <v>249</v>
      </c>
      <c r="M9" s="21">
        <f>120* 800</f>
        <v>96000</v>
      </c>
      <c r="N9" s="29" t="s">
        <v>249</v>
      </c>
      <c r="O9" s="4" t="s">
        <v>249</v>
      </c>
      <c r="P9" s="4" t="s">
        <v>249</v>
      </c>
      <c r="Q9" s="4" t="s">
        <v>190</v>
      </c>
      <c r="R9" s="4" t="s">
        <v>190</v>
      </c>
      <c r="S9" s="4" t="s">
        <v>190</v>
      </c>
    </row>
    <row r="10" spans="1:19" ht="75">
      <c r="A10" s="4">
        <v>5811001</v>
      </c>
      <c r="B10" s="4" t="s">
        <v>23</v>
      </c>
      <c r="C10" s="6" t="s">
        <v>33</v>
      </c>
      <c r="D10" s="8" t="s">
        <v>89</v>
      </c>
      <c r="E10" s="4" t="s">
        <v>132</v>
      </c>
      <c r="F10" s="4" t="s">
        <v>158</v>
      </c>
      <c r="G10" s="4" t="s">
        <v>177</v>
      </c>
      <c r="H10" s="15" t="s">
        <v>185</v>
      </c>
      <c r="I10" s="18" t="s">
        <v>206</v>
      </c>
      <c r="J10" s="4" t="s">
        <v>249</v>
      </c>
      <c r="K10" s="4" t="s">
        <v>277</v>
      </c>
      <c r="L10" s="4" t="s">
        <v>249</v>
      </c>
      <c r="M10" s="21">
        <f>1897.47*350</f>
        <v>664114.5</v>
      </c>
      <c r="N10" s="29" t="s">
        <v>249</v>
      </c>
      <c r="O10" s="4" t="s">
        <v>249</v>
      </c>
      <c r="P10" s="4" t="s">
        <v>249</v>
      </c>
      <c r="Q10" s="4" t="s">
        <v>190</v>
      </c>
      <c r="R10" s="4" t="s">
        <v>190</v>
      </c>
      <c r="S10" s="4" t="s">
        <v>190</v>
      </c>
    </row>
    <row r="11" spans="1:19" ht="75">
      <c r="A11" s="4">
        <v>5831001</v>
      </c>
      <c r="B11" s="4" t="s">
        <v>22</v>
      </c>
      <c r="C11" s="6" t="s">
        <v>34</v>
      </c>
      <c r="D11" s="8" t="s">
        <v>90</v>
      </c>
      <c r="E11" s="4" t="s">
        <v>133</v>
      </c>
      <c r="F11" s="4" t="s">
        <v>159</v>
      </c>
      <c r="G11" s="4" t="s">
        <v>177</v>
      </c>
      <c r="H11" s="15" t="s">
        <v>186</v>
      </c>
      <c r="I11" s="18" t="s">
        <v>207</v>
      </c>
      <c r="J11" s="4" t="s">
        <v>249</v>
      </c>
      <c r="K11" s="4" t="s">
        <v>277</v>
      </c>
      <c r="L11" s="4" t="s">
        <v>249</v>
      </c>
      <c r="M11" s="21">
        <f>650*1000</f>
        <v>650000</v>
      </c>
      <c r="N11" s="29" t="s">
        <v>249</v>
      </c>
      <c r="O11" s="4" t="s">
        <v>249</v>
      </c>
      <c r="P11" s="4" t="s">
        <v>249</v>
      </c>
      <c r="Q11" s="4" t="s">
        <v>190</v>
      </c>
      <c r="R11" s="4" t="s">
        <v>190</v>
      </c>
      <c r="S11" s="4" t="s">
        <v>190</v>
      </c>
    </row>
    <row r="12" spans="1:19" ht="90">
      <c r="A12" s="4">
        <v>5811001</v>
      </c>
      <c r="B12" s="4" t="s">
        <v>23</v>
      </c>
      <c r="C12" s="6" t="s">
        <v>35</v>
      </c>
      <c r="D12" s="8" t="s">
        <v>91</v>
      </c>
      <c r="E12" s="4" t="s">
        <v>133</v>
      </c>
      <c r="F12" s="4" t="s">
        <v>159</v>
      </c>
      <c r="G12" s="4" t="s">
        <v>177</v>
      </c>
      <c r="H12" s="15" t="s">
        <v>186</v>
      </c>
      <c r="I12" s="18" t="s">
        <v>208</v>
      </c>
      <c r="J12" s="4" t="s">
        <v>249</v>
      </c>
      <c r="K12" s="4" t="s">
        <v>277</v>
      </c>
      <c r="L12" s="21">
        <v>52400</v>
      </c>
      <c r="M12" s="21">
        <f>72.05*1150</f>
        <v>82857.5</v>
      </c>
      <c r="N12" s="29" t="s">
        <v>249</v>
      </c>
      <c r="O12" s="4" t="s">
        <v>249</v>
      </c>
      <c r="P12" s="4" t="s">
        <v>249</v>
      </c>
      <c r="Q12" s="4" t="s">
        <v>190</v>
      </c>
      <c r="R12" s="4" t="s">
        <v>190</v>
      </c>
      <c r="S12" s="4" t="s">
        <v>190</v>
      </c>
    </row>
    <row r="13" spans="1:19" ht="75">
      <c r="A13" s="4">
        <v>5811001</v>
      </c>
      <c r="B13" s="4" t="s">
        <v>23</v>
      </c>
      <c r="C13" s="6" t="s">
        <v>36</v>
      </c>
      <c r="D13" s="9" t="s">
        <v>92</v>
      </c>
      <c r="E13" s="4" t="s">
        <v>134</v>
      </c>
      <c r="F13" s="4" t="s">
        <v>160</v>
      </c>
      <c r="G13" s="4" t="s">
        <v>177</v>
      </c>
      <c r="H13" s="15" t="s">
        <v>187</v>
      </c>
      <c r="I13" s="18" t="s">
        <v>209</v>
      </c>
      <c r="J13" s="4" t="s">
        <v>249</v>
      </c>
      <c r="K13" s="4" t="s">
        <v>277</v>
      </c>
      <c r="L13" s="4" t="s">
        <v>249</v>
      </c>
      <c r="M13" s="21">
        <f>115*1150</f>
        <v>132250</v>
      </c>
      <c r="N13" s="29" t="s">
        <v>249</v>
      </c>
      <c r="O13" s="4" t="s">
        <v>249</v>
      </c>
      <c r="P13" s="4" t="s">
        <v>249</v>
      </c>
      <c r="Q13" s="4" t="s">
        <v>190</v>
      </c>
      <c r="R13" s="4" t="s">
        <v>190</v>
      </c>
      <c r="S13" s="4" t="s">
        <v>190</v>
      </c>
    </row>
    <row r="14" spans="1:19" ht="75">
      <c r="A14" s="4">
        <v>5811001</v>
      </c>
      <c r="B14" s="4" t="s">
        <v>23</v>
      </c>
      <c r="C14" s="6" t="s">
        <v>37</v>
      </c>
      <c r="D14" s="9" t="s">
        <v>93</v>
      </c>
      <c r="E14" s="4" t="s">
        <v>135</v>
      </c>
      <c r="F14" s="4" t="s">
        <v>136</v>
      </c>
      <c r="G14" s="4" t="s">
        <v>177</v>
      </c>
      <c r="H14" s="15" t="s">
        <v>188</v>
      </c>
      <c r="I14" s="18" t="s">
        <v>210</v>
      </c>
      <c r="J14" s="4" t="s">
        <v>249</v>
      </c>
      <c r="K14" s="4" t="s">
        <v>277</v>
      </c>
      <c r="L14" s="21">
        <v>39600</v>
      </c>
      <c r="M14" s="21">
        <f>44*430</f>
        <v>18920</v>
      </c>
      <c r="N14" s="29" t="s">
        <v>249</v>
      </c>
      <c r="O14" s="4" t="s">
        <v>249</v>
      </c>
      <c r="P14" s="4" t="s">
        <v>249</v>
      </c>
      <c r="Q14" s="4" t="s">
        <v>190</v>
      </c>
      <c r="R14" s="4" t="s">
        <v>190</v>
      </c>
      <c r="S14" s="4" t="s">
        <v>190</v>
      </c>
    </row>
    <row r="15" spans="1:19" ht="75">
      <c r="A15" s="4">
        <v>5811001</v>
      </c>
      <c r="B15" s="4" t="s">
        <v>23</v>
      </c>
      <c r="C15" s="6" t="s">
        <v>38</v>
      </c>
      <c r="D15" s="9" t="s">
        <v>94</v>
      </c>
      <c r="E15" s="4" t="s">
        <v>136</v>
      </c>
      <c r="F15" s="4" t="s">
        <v>136</v>
      </c>
      <c r="G15" s="4" t="s">
        <v>177</v>
      </c>
      <c r="H15" s="15" t="s">
        <v>187</v>
      </c>
      <c r="I15" s="18">
        <v>707.03</v>
      </c>
      <c r="J15" s="4" t="s">
        <v>249</v>
      </c>
      <c r="K15" s="4" t="s">
        <v>136</v>
      </c>
      <c r="L15" s="4">
        <v>9</v>
      </c>
      <c r="M15" s="21">
        <f>707.03*1150</f>
        <v>813084.5</v>
      </c>
      <c r="N15" s="29" t="s">
        <v>249</v>
      </c>
      <c r="O15" s="4" t="s">
        <v>249</v>
      </c>
      <c r="P15" s="4" t="s">
        <v>249</v>
      </c>
      <c r="Q15" s="4" t="s">
        <v>190</v>
      </c>
      <c r="R15" s="4" t="s">
        <v>190</v>
      </c>
      <c r="S15" s="4" t="s">
        <v>190</v>
      </c>
    </row>
    <row r="16" spans="1:19" ht="90">
      <c r="A16" s="4">
        <v>5811001</v>
      </c>
      <c r="B16" s="4" t="s">
        <v>23</v>
      </c>
      <c r="C16" s="6" t="s">
        <v>39</v>
      </c>
      <c r="D16" s="9" t="s">
        <v>95</v>
      </c>
      <c r="E16" s="4" t="s">
        <v>137</v>
      </c>
      <c r="F16" s="4" t="s">
        <v>161</v>
      </c>
      <c r="G16" s="4" t="s">
        <v>177</v>
      </c>
      <c r="H16" s="15" t="s">
        <v>189</v>
      </c>
      <c r="I16" s="18" t="s">
        <v>211</v>
      </c>
      <c r="J16" s="4" t="s">
        <v>249</v>
      </c>
      <c r="K16" s="4" t="s">
        <v>277</v>
      </c>
      <c r="L16" s="21">
        <v>200</v>
      </c>
      <c r="M16" s="21">
        <f>1097*350</f>
        <v>383950</v>
      </c>
      <c r="N16" s="29" t="s">
        <v>249</v>
      </c>
      <c r="O16" s="4" t="s">
        <v>249</v>
      </c>
      <c r="P16" s="4" t="s">
        <v>249</v>
      </c>
      <c r="Q16" s="4" t="s">
        <v>190</v>
      </c>
      <c r="R16" s="4" t="s">
        <v>190</v>
      </c>
      <c r="S16" s="4" t="s">
        <v>190</v>
      </c>
    </row>
    <row r="17" spans="1:19" ht="90">
      <c r="A17" s="4">
        <v>5831001</v>
      </c>
      <c r="B17" s="4" t="s">
        <v>22</v>
      </c>
      <c r="C17" s="6" t="s">
        <v>40</v>
      </c>
      <c r="D17" s="9" t="s">
        <v>95</v>
      </c>
      <c r="E17" s="4" t="s">
        <v>137</v>
      </c>
      <c r="F17" s="4" t="s">
        <v>161</v>
      </c>
      <c r="G17" s="4" t="s">
        <v>177</v>
      </c>
      <c r="H17" s="15" t="s">
        <v>189</v>
      </c>
      <c r="I17" s="18" t="s">
        <v>212</v>
      </c>
      <c r="J17" s="4" t="s">
        <v>249</v>
      </c>
      <c r="K17" s="4" t="s">
        <v>277</v>
      </c>
      <c r="L17" s="22">
        <v>0</v>
      </c>
      <c r="M17" s="21">
        <f>902*1000</f>
        <v>902000</v>
      </c>
      <c r="N17" s="29" t="s">
        <v>249</v>
      </c>
      <c r="O17" s="4" t="s">
        <v>249</v>
      </c>
      <c r="P17" s="4" t="s">
        <v>249</v>
      </c>
      <c r="Q17" s="4" t="s">
        <v>190</v>
      </c>
      <c r="R17" s="4" t="s">
        <v>190</v>
      </c>
      <c r="S17" s="4" t="s">
        <v>190</v>
      </c>
    </row>
    <row r="18" spans="1:19" ht="75">
      <c r="A18" s="4">
        <v>5811001</v>
      </c>
      <c r="B18" s="4" t="s">
        <v>23</v>
      </c>
      <c r="C18" s="6" t="s">
        <v>41</v>
      </c>
      <c r="D18" s="10" t="s">
        <v>96</v>
      </c>
      <c r="E18" s="4" t="s">
        <v>136</v>
      </c>
      <c r="F18" s="4" t="s">
        <v>136</v>
      </c>
      <c r="G18" s="4" t="s">
        <v>178</v>
      </c>
      <c r="H18" s="15" t="s">
        <v>190</v>
      </c>
      <c r="I18" s="19" t="s">
        <v>213</v>
      </c>
      <c r="J18" s="4" t="s">
        <v>254</v>
      </c>
      <c r="K18" s="4" t="s">
        <v>278</v>
      </c>
      <c r="L18" s="21">
        <v>87724</v>
      </c>
      <c r="M18" s="21">
        <f>224*300</f>
        <v>67200</v>
      </c>
      <c r="N18" s="29" t="s">
        <v>249</v>
      </c>
      <c r="O18" s="4" t="s">
        <v>249</v>
      </c>
      <c r="P18" s="4" t="s">
        <v>249</v>
      </c>
      <c r="Q18" s="4" t="s">
        <v>190</v>
      </c>
      <c r="R18" s="4" t="s">
        <v>190</v>
      </c>
      <c r="S18" s="4" t="s">
        <v>190</v>
      </c>
    </row>
    <row r="19" spans="1:19" ht="75">
      <c r="A19" s="4">
        <v>5831001</v>
      </c>
      <c r="B19" s="4" t="s">
        <v>22</v>
      </c>
      <c r="C19" s="6" t="s">
        <v>42</v>
      </c>
      <c r="D19" s="10" t="s">
        <v>96</v>
      </c>
      <c r="E19" s="4" t="s">
        <v>136</v>
      </c>
      <c r="F19" s="4" t="s">
        <v>136</v>
      </c>
      <c r="G19" s="4" t="s">
        <v>178</v>
      </c>
      <c r="H19" s="15" t="s">
        <v>190</v>
      </c>
      <c r="I19" s="19" t="s">
        <v>214</v>
      </c>
      <c r="J19" s="4" t="s">
        <v>254</v>
      </c>
      <c r="K19" s="4" t="s">
        <v>278</v>
      </c>
      <c r="L19" s="21">
        <v>59800</v>
      </c>
      <c r="M19" s="21">
        <f>60*1000</f>
        <v>60000</v>
      </c>
      <c r="N19" s="29"/>
      <c r="O19" s="4" t="s">
        <v>249</v>
      </c>
      <c r="P19" s="4" t="s">
        <v>249</v>
      </c>
      <c r="Q19" s="4" t="s">
        <v>190</v>
      </c>
      <c r="R19" s="4" t="s">
        <v>190</v>
      </c>
      <c r="S19" s="4" t="s">
        <v>190</v>
      </c>
    </row>
    <row r="20" spans="1:19" ht="75">
      <c r="A20" s="4">
        <v>5811001</v>
      </c>
      <c r="B20" s="4" t="s">
        <v>23</v>
      </c>
      <c r="C20" s="6" t="s">
        <v>43</v>
      </c>
      <c r="D20" s="8" t="s">
        <v>97</v>
      </c>
      <c r="E20" s="4" t="s">
        <v>138</v>
      </c>
      <c r="F20" s="4" t="s">
        <v>162</v>
      </c>
      <c r="G20" s="4" t="s">
        <v>177</v>
      </c>
      <c r="H20" s="15" t="s">
        <v>190</v>
      </c>
      <c r="I20" s="18" t="s">
        <v>215</v>
      </c>
      <c r="J20" s="4" t="s">
        <v>255</v>
      </c>
      <c r="K20" s="4" t="s">
        <v>277</v>
      </c>
      <c r="L20" s="4" t="s">
        <v>249</v>
      </c>
      <c r="M20" s="27">
        <f>3950*500</f>
        <v>1975000</v>
      </c>
      <c r="N20" s="29" t="s">
        <v>249</v>
      </c>
      <c r="O20" s="4" t="s">
        <v>249</v>
      </c>
      <c r="P20" s="4" t="s">
        <v>249</v>
      </c>
      <c r="Q20" s="4" t="s">
        <v>190</v>
      </c>
      <c r="R20" s="4" t="s">
        <v>190</v>
      </c>
      <c r="S20" s="4" t="s">
        <v>190</v>
      </c>
    </row>
    <row r="21" spans="1:19" ht="75">
      <c r="A21" s="4">
        <v>5831001</v>
      </c>
      <c r="B21" s="4" t="s">
        <v>22</v>
      </c>
      <c r="C21" s="6" t="s">
        <v>44</v>
      </c>
      <c r="D21" s="8" t="s">
        <v>97</v>
      </c>
      <c r="E21" s="4" t="s">
        <v>138</v>
      </c>
      <c r="F21" s="4" t="s">
        <v>162</v>
      </c>
      <c r="G21" s="4" t="s">
        <v>177</v>
      </c>
      <c r="H21" s="15" t="s">
        <v>190</v>
      </c>
      <c r="I21" s="18" t="s">
        <v>216</v>
      </c>
      <c r="J21" s="4" t="s">
        <v>255</v>
      </c>
      <c r="K21" s="4" t="s">
        <v>277</v>
      </c>
      <c r="L21" s="21">
        <v>90000</v>
      </c>
      <c r="M21" s="21">
        <f>72*800</f>
        <v>57600</v>
      </c>
      <c r="N21" s="29" t="s">
        <v>249</v>
      </c>
      <c r="O21" s="4" t="s">
        <v>249</v>
      </c>
      <c r="P21" s="4" t="s">
        <v>249</v>
      </c>
      <c r="Q21" s="4" t="s">
        <v>190</v>
      </c>
      <c r="R21" s="4" t="s">
        <v>190</v>
      </c>
      <c r="S21" s="4" t="s">
        <v>190</v>
      </c>
    </row>
    <row r="22" spans="1:19" ht="75">
      <c r="A22" s="4">
        <v>5811001</v>
      </c>
      <c r="B22" s="4" t="s">
        <v>23</v>
      </c>
      <c r="C22" s="6" t="s">
        <v>45</v>
      </c>
      <c r="D22" s="8" t="s">
        <v>98</v>
      </c>
      <c r="E22" s="4" t="s">
        <v>139</v>
      </c>
      <c r="F22" s="4" t="s">
        <v>163</v>
      </c>
      <c r="G22" s="4" t="s">
        <v>177</v>
      </c>
      <c r="H22" s="15" t="s">
        <v>191</v>
      </c>
      <c r="I22" s="18" t="s">
        <v>217</v>
      </c>
      <c r="J22" s="4" t="s">
        <v>249</v>
      </c>
      <c r="K22" s="4" t="s">
        <v>277</v>
      </c>
      <c r="L22" s="21">
        <v>32040</v>
      </c>
      <c r="M22" s="21">
        <f>66*500</f>
        <v>33000</v>
      </c>
      <c r="N22" s="29" t="s">
        <v>249</v>
      </c>
      <c r="O22" s="4" t="s">
        <v>249</v>
      </c>
      <c r="P22" s="4" t="s">
        <v>249</v>
      </c>
      <c r="Q22" s="4" t="s">
        <v>190</v>
      </c>
      <c r="R22" s="4" t="s">
        <v>190</v>
      </c>
      <c r="S22" s="4" t="s">
        <v>190</v>
      </c>
    </row>
    <row r="23" spans="1:19" ht="75">
      <c r="A23" s="4">
        <v>5831001</v>
      </c>
      <c r="B23" s="4" t="s">
        <v>22</v>
      </c>
      <c r="C23" s="6" t="s">
        <v>46</v>
      </c>
      <c r="D23" s="8" t="s">
        <v>98</v>
      </c>
      <c r="E23" s="4" t="s">
        <v>139</v>
      </c>
      <c r="F23" s="4" t="s">
        <v>163</v>
      </c>
      <c r="G23" s="4" t="s">
        <v>177</v>
      </c>
      <c r="H23" s="15" t="s">
        <v>191</v>
      </c>
      <c r="I23" s="18" t="s">
        <v>217</v>
      </c>
      <c r="J23" s="4" t="s">
        <v>249</v>
      </c>
      <c r="K23" s="4" t="s">
        <v>277</v>
      </c>
      <c r="L23" s="4" t="s">
        <v>249</v>
      </c>
      <c r="M23" s="21">
        <f>66*800</f>
        <v>52800</v>
      </c>
      <c r="N23" s="29" t="s">
        <v>249</v>
      </c>
      <c r="O23" s="4" t="s">
        <v>249</v>
      </c>
      <c r="P23" s="4" t="s">
        <v>249</v>
      </c>
      <c r="Q23" s="4" t="s">
        <v>190</v>
      </c>
      <c r="R23" s="4" t="s">
        <v>190</v>
      </c>
      <c r="S23" s="4" t="s">
        <v>190</v>
      </c>
    </row>
    <row r="24" spans="1:19" ht="75">
      <c r="A24" s="4">
        <v>5811001</v>
      </c>
      <c r="B24" s="4" t="s">
        <v>23</v>
      </c>
      <c r="C24" s="6" t="s">
        <v>47</v>
      </c>
      <c r="D24" s="8" t="s">
        <v>99</v>
      </c>
      <c r="E24" s="4" t="s">
        <v>138</v>
      </c>
      <c r="F24" s="4" t="s">
        <v>164</v>
      </c>
      <c r="G24" s="4" t="s">
        <v>179</v>
      </c>
      <c r="H24" s="15" t="s">
        <v>190</v>
      </c>
      <c r="I24" s="18" t="s">
        <v>218</v>
      </c>
      <c r="J24" s="4" t="s">
        <v>255</v>
      </c>
      <c r="K24" s="4" t="s">
        <v>277</v>
      </c>
      <c r="L24" s="21">
        <v>500</v>
      </c>
      <c r="M24" s="21">
        <f>1540*500</f>
        <v>770000</v>
      </c>
      <c r="N24" s="29" t="s">
        <v>249</v>
      </c>
      <c r="O24" s="4" t="s">
        <v>249</v>
      </c>
      <c r="P24" s="4" t="s">
        <v>249</v>
      </c>
      <c r="Q24" s="4" t="s">
        <v>190</v>
      </c>
      <c r="R24" s="4" t="s">
        <v>190</v>
      </c>
      <c r="S24" s="4" t="s">
        <v>190</v>
      </c>
    </row>
    <row r="25" spans="1:19" ht="75">
      <c r="A25" s="4">
        <v>5831001</v>
      </c>
      <c r="B25" s="4" t="s">
        <v>22</v>
      </c>
      <c r="C25" s="6" t="s">
        <v>48</v>
      </c>
      <c r="D25" s="8" t="s">
        <v>99</v>
      </c>
      <c r="E25" s="4" t="s">
        <v>138</v>
      </c>
      <c r="F25" s="4" t="s">
        <v>164</v>
      </c>
      <c r="G25" s="4" t="s">
        <v>177</v>
      </c>
      <c r="H25" s="15" t="s">
        <v>190</v>
      </c>
      <c r="I25" s="18" t="s">
        <v>219</v>
      </c>
      <c r="J25" s="4" t="s">
        <v>255</v>
      </c>
      <c r="K25" s="4" t="s">
        <v>277</v>
      </c>
      <c r="L25" s="4" t="s">
        <v>249</v>
      </c>
      <c r="M25" s="21">
        <f>54*800</f>
        <v>43200</v>
      </c>
      <c r="N25" s="29" t="s">
        <v>249</v>
      </c>
      <c r="O25" s="4" t="s">
        <v>249</v>
      </c>
      <c r="P25" s="4" t="s">
        <v>249</v>
      </c>
      <c r="Q25" s="4" t="s">
        <v>190</v>
      </c>
      <c r="R25" s="4" t="s">
        <v>190</v>
      </c>
      <c r="S25" s="4" t="s">
        <v>190</v>
      </c>
    </row>
    <row r="26" spans="1:19" ht="90">
      <c r="A26" s="4">
        <v>5811002</v>
      </c>
      <c r="B26" s="4" t="s">
        <v>24</v>
      </c>
      <c r="C26" s="6" t="s">
        <v>49</v>
      </c>
      <c r="D26" s="9" t="s">
        <v>100</v>
      </c>
      <c r="E26" s="4" t="s">
        <v>140</v>
      </c>
      <c r="F26" s="4" t="s">
        <v>165</v>
      </c>
      <c r="G26" s="14" t="s">
        <v>180</v>
      </c>
      <c r="H26" s="15" t="s">
        <v>190</v>
      </c>
      <c r="I26" s="18" t="s">
        <v>220</v>
      </c>
      <c r="J26" s="4" t="s">
        <v>249</v>
      </c>
      <c r="K26" s="4" t="s">
        <v>277</v>
      </c>
      <c r="L26" s="21">
        <v>280000</v>
      </c>
      <c r="M26" s="21">
        <f>12547*20</f>
        <v>250940</v>
      </c>
      <c r="N26" s="29" t="s">
        <v>249</v>
      </c>
      <c r="O26" s="4" t="s">
        <v>249</v>
      </c>
      <c r="P26" s="4" t="s">
        <v>249</v>
      </c>
      <c r="Q26" s="4" t="s">
        <v>190</v>
      </c>
      <c r="R26" s="4" t="s">
        <v>190</v>
      </c>
      <c r="S26" s="4" t="s">
        <v>284</v>
      </c>
    </row>
    <row r="27" spans="1:19" ht="75">
      <c r="A27" s="4">
        <v>5811002</v>
      </c>
      <c r="B27" s="4" t="s">
        <v>24</v>
      </c>
      <c r="C27" s="6" t="s">
        <v>50</v>
      </c>
      <c r="D27" s="8" t="s">
        <v>101</v>
      </c>
      <c r="E27" s="4" t="s">
        <v>136</v>
      </c>
      <c r="F27" s="4" t="s">
        <v>136</v>
      </c>
      <c r="G27" s="4" t="s">
        <v>177</v>
      </c>
      <c r="H27" s="15" t="s">
        <v>190</v>
      </c>
      <c r="I27" s="18" t="s">
        <v>221</v>
      </c>
      <c r="J27" s="4" t="s">
        <v>256</v>
      </c>
      <c r="K27" s="4" t="s">
        <v>278</v>
      </c>
      <c r="L27" s="23">
        <v>200000</v>
      </c>
      <c r="M27" s="21">
        <v>400000</v>
      </c>
      <c r="N27" s="29" t="s">
        <v>249</v>
      </c>
      <c r="O27" s="4" t="s">
        <v>249</v>
      </c>
      <c r="P27" s="4" t="s">
        <v>249</v>
      </c>
      <c r="Q27" s="4" t="s">
        <v>190</v>
      </c>
      <c r="R27" s="4" t="s">
        <v>190</v>
      </c>
      <c r="S27" s="4" t="s">
        <v>190</v>
      </c>
    </row>
    <row r="28" spans="1:19" ht="75">
      <c r="A28" s="4">
        <v>5831001</v>
      </c>
      <c r="B28" s="4" t="s">
        <v>22</v>
      </c>
      <c r="C28" s="6" t="s">
        <v>50</v>
      </c>
      <c r="D28" s="8" t="s">
        <v>101</v>
      </c>
      <c r="E28" s="4" t="s">
        <v>136</v>
      </c>
      <c r="F28" s="4" t="s">
        <v>136</v>
      </c>
      <c r="G28" s="4" t="s">
        <v>177</v>
      </c>
      <c r="H28" s="15" t="s">
        <v>190</v>
      </c>
      <c r="I28" s="18" t="s">
        <v>222</v>
      </c>
      <c r="J28" s="4" t="s">
        <v>256</v>
      </c>
      <c r="K28" s="4" t="s">
        <v>278</v>
      </c>
      <c r="L28" s="23">
        <v>400000</v>
      </c>
      <c r="M28" s="21">
        <f>6190*800</f>
        <v>4952000</v>
      </c>
      <c r="N28" s="29" t="s">
        <v>249</v>
      </c>
      <c r="O28" s="4" t="s">
        <v>249</v>
      </c>
      <c r="P28" s="4" t="s">
        <v>249</v>
      </c>
      <c r="Q28" s="4" t="s">
        <v>190</v>
      </c>
      <c r="R28" s="4" t="s">
        <v>190</v>
      </c>
      <c r="S28" s="4" t="s">
        <v>190</v>
      </c>
    </row>
    <row r="29" spans="1:19" ht="60">
      <c r="A29" s="4">
        <v>5811001</v>
      </c>
      <c r="B29" s="4" t="s">
        <v>23</v>
      </c>
      <c r="C29" s="6" t="s">
        <v>51</v>
      </c>
      <c r="D29" s="8" t="s">
        <v>102</v>
      </c>
      <c r="E29" s="4" t="s">
        <v>141</v>
      </c>
      <c r="F29" s="4" t="s">
        <v>166</v>
      </c>
      <c r="G29" s="4" t="s">
        <v>177</v>
      </c>
      <c r="H29" s="15" t="s">
        <v>190</v>
      </c>
      <c r="I29" s="18" t="s">
        <v>223</v>
      </c>
      <c r="J29" s="4" t="s">
        <v>249</v>
      </c>
      <c r="K29" s="4" t="s">
        <v>277</v>
      </c>
      <c r="L29" s="21">
        <v>34783.800000000003</v>
      </c>
      <c r="M29" s="21">
        <f>57973*12</f>
        <v>695676</v>
      </c>
      <c r="N29" s="29" t="s">
        <v>249</v>
      </c>
      <c r="O29" s="4" t="s">
        <v>249</v>
      </c>
      <c r="P29" s="4" t="s">
        <v>249</v>
      </c>
      <c r="Q29" s="4" t="s">
        <v>190</v>
      </c>
      <c r="R29" s="4" t="s">
        <v>190</v>
      </c>
      <c r="S29" s="4" t="s">
        <v>190</v>
      </c>
    </row>
    <row r="30" spans="1:19" ht="60">
      <c r="A30" s="4">
        <v>5831001</v>
      </c>
      <c r="B30" s="4" t="s">
        <v>22</v>
      </c>
      <c r="C30" s="6" t="s">
        <v>52</v>
      </c>
      <c r="D30" s="8" t="s">
        <v>102</v>
      </c>
      <c r="E30" s="4" t="s">
        <v>141</v>
      </c>
      <c r="F30" s="4" t="s">
        <v>166</v>
      </c>
      <c r="G30" s="4" t="s">
        <v>177</v>
      </c>
      <c r="H30" s="15" t="s">
        <v>190</v>
      </c>
      <c r="I30" s="18" t="s">
        <v>224</v>
      </c>
      <c r="J30" s="4" t="s">
        <v>249</v>
      </c>
      <c r="K30" s="4" t="s">
        <v>277</v>
      </c>
      <c r="L30" s="4" t="s">
        <v>249</v>
      </c>
      <c r="M30" s="21">
        <f>52*1000</f>
        <v>52000</v>
      </c>
      <c r="N30" s="29" t="s">
        <v>249</v>
      </c>
      <c r="O30" s="4" t="s">
        <v>249</v>
      </c>
      <c r="P30" s="4" t="s">
        <v>249</v>
      </c>
      <c r="Q30" s="4" t="s">
        <v>190</v>
      </c>
      <c r="R30" s="4" t="s">
        <v>190</v>
      </c>
      <c r="S30" s="4" t="s">
        <v>190</v>
      </c>
    </row>
    <row r="31" spans="1:19" ht="75">
      <c r="A31" s="4">
        <v>5811001</v>
      </c>
      <c r="B31" s="4" t="s">
        <v>23</v>
      </c>
      <c r="C31" s="6" t="s">
        <v>53</v>
      </c>
      <c r="D31" s="11" t="s">
        <v>103</v>
      </c>
      <c r="E31" s="4" t="s">
        <v>136</v>
      </c>
      <c r="F31" s="4" t="s">
        <v>136</v>
      </c>
      <c r="G31" s="4" t="s">
        <v>178</v>
      </c>
      <c r="H31" s="15" t="s">
        <v>190</v>
      </c>
      <c r="I31" s="18" t="s">
        <v>225</v>
      </c>
      <c r="J31" s="4" t="s">
        <v>249</v>
      </c>
      <c r="K31" s="4" t="s">
        <v>278</v>
      </c>
      <c r="L31" s="21">
        <v>150000</v>
      </c>
      <c r="M31" s="21">
        <f>3500*20</f>
        <v>70000</v>
      </c>
      <c r="N31" s="29" t="s">
        <v>249</v>
      </c>
      <c r="O31" s="4" t="s">
        <v>249</v>
      </c>
      <c r="P31" s="4" t="s">
        <v>249</v>
      </c>
      <c r="Q31" s="4" t="s">
        <v>190</v>
      </c>
      <c r="R31" s="4" t="s">
        <v>190</v>
      </c>
      <c r="S31" s="4" t="s">
        <v>190</v>
      </c>
    </row>
    <row r="32" spans="1:19" ht="75">
      <c r="A32" s="4">
        <v>5831001</v>
      </c>
      <c r="B32" s="4" t="s">
        <v>22</v>
      </c>
      <c r="C32" s="6" t="s">
        <v>54</v>
      </c>
      <c r="D32" s="11" t="s">
        <v>103</v>
      </c>
      <c r="E32" s="4" t="s">
        <v>142</v>
      </c>
      <c r="F32" s="4" t="s">
        <v>136</v>
      </c>
      <c r="G32" s="4" t="s">
        <v>178</v>
      </c>
      <c r="H32" s="15" t="s">
        <v>190</v>
      </c>
      <c r="I32" s="18" t="s">
        <v>226</v>
      </c>
      <c r="J32" s="4" t="s">
        <v>249</v>
      </c>
      <c r="K32" s="4" t="s">
        <v>278</v>
      </c>
      <c r="L32" s="4" t="s">
        <v>249</v>
      </c>
      <c r="M32" s="21">
        <f>240*800</f>
        <v>192000</v>
      </c>
      <c r="N32" s="29" t="s">
        <v>249</v>
      </c>
      <c r="O32" s="4" t="s">
        <v>249</v>
      </c>
      <c r="P32" s="4" t="s">
        <v>249</v>
      </c>
      <c r="Q32" s="4" t="s">
        <v>190</v>
      </c>
      <c r="R32" s="4" t="s">
        <v>190</v>
      </c>
      <c r="S32" s="4" t="s">
        <v>190</v>
      </c>
    </row>
    <row r="33" spans="1:19" ht="90">
      <c r="A33" s="4">
        <v>5811001</v>
      </c>
      <c r="B33" s="4" t="s">
        <v>23</v>
      </c>
      <c r="C33" s="6" t="s">
        <v>55</v>
      </c>
      <c r="D33" s="11" t="s">
        <v>104</v>
      </c>
      <c r="E33" s="4" t="s">
        <v>143</v>
      </c>
      <c r="F33" s="4" t="s">
        <v>167</v>
      </c>
      <c r="G33" s="4" t="s">
        <v>177</v>
      </c>
      <c r="H33" s="16" t="s">
        <v>192</v>
      </c>
      <c r="I33" s="18" t="s">
        <v>227</v>
      </c>
      <c r="J33" s="4" t="s">
        <v>257</v>
      </c>
      <c r="K33" s="4" t="s">
        <v>277</v>
      </c>
      <c r="L33" s="21">
        <v>306490</v>
      </c>
      <c r="M33" s="21">
        <f>1532.45*500</f>
        <v>766225</v>
      </c>
      <c r="N33" s="29" t="s">
        <v>249</v>
      </c>
      <c r="O33" s="4" t="s">
        <v>249</v>
      </c>
      <c r="P33" s="4" t="s">
        <v>249</v>
      </c>
      <c r="Q33" s="4" t="s">
        <v>190</v>
      </c>
      <c r="R33" s="4" t="s">
        <v>190</v>
      </c>
      <c r="S33" s="4" t="s">
        <v>190</v>
      </c>
    </row>
    <row r="34" spans="1:19" ht="90">
      <c r="A34" s="4">
        <v>5811001</v>
      </c>
      <c r="B34" s="4" t="s">
        <v>23</v>
      </c>
      <c r="C34" s="6" t="s">
        <v>56</v>
      </c>
      <c r="D34" s="9" t="s">
        <v>105</v>
      </c>
      <c r="E34" s="4" t="s">
        <v>136</v>
      </c>
      <c r="F34" s="4" t="s">
        <v>136</v>
      </c>
      <c r="G34" s="4" t="s">
        <v>177</v>
      </c>
      <c r="H34" s="16" t="s">
        <v>193</v>
      </c>
      <c r="I34" s="18" t="s">
        <v>228</v>
      </c>
      <c r="J34" s="4" t="s">
        <v>249</v>
      </c>
      <c r="K34" s="4" t="s">
        <v>249</v>
      </c>
      <c r="L34" s="4" t="s">
        <v>249</v>
      </c>
      <c r="M34" s="21">
        <f>1764*500</f>
        <v>882000</v>
      </c>
      <c r="N34" s="29" t="s">
        <v>249</v>
      </c>
      <c r="O34" s="4" t="s">
        <v>249</v>
      </c>
      <c r="P34" s="4" t="s">
        <v>249</v>
      </c>
      <c r="Q34" s="4" t="s">
        <v>190</v>
      </c>
      <c r="R34" s="4" t="s">
        <v>190</v>
      </c>
      <c r="S34" s="4" t="s">
        <v>190</v>
      </c>
    </row>
    <row r="35" spans="1:19" ht="90">
      <c r="A35" s="4">
        <v>5811002</v>
      </c>
      <c r="B35" s="4" t="s">
        <v>24</v>
      </c>
      <c r="C35" s="6" t="s">
        <v>57</v>
      </c>
      <c r="D35" s="12" t="s">
        <v>106</v>
      </c>
      <c r="E35" s="4" t="s">
        <v>136</v>
      </c>
      <c r="F35" s="4" t="s">
        <v>136</v>
      </c>
      <c r="G35" s="4" t="s">
        <v>177</v>
      </c>
      <c r="H35" s="16" t="s">
        <v>190</v>
      </c>
      <c r="I35" s="18" t="s">
        <v>229</v>
      </c>
      <c r="J35" s="4" t="s">
        <v>258</v>
      </c>
      <c r="K35" s="4" t="s">
        <v>279</v>
      </c>
      <c r="L35" s="24">
        <v>0</v>
      </c>
      <c r="M35" s="21">
        <f>60*800</f>
        <v>48000</v>
      </c>
      <c r="N35" s="29" t="s">
        <v>249</v>
      </c>
      <c r="O35" s="4" t="s">
        <v>249</v>
      </c>
      <c r="P35" s="4" t="s">
        <v>249</v>
      </c>
      <c r="Q35" s="4" t="s">
        <v>190</v>
      </c>
      <c r="R35" s="4" t="s">
        <v>190</v>
      </c>
      <c r="S35" s="4" t="s">
        <v>190</v>
      </c>
    </row>
    <row r="36" spans="1:19" ht="90">
      <c r="A36" s="4">
        <v>5831001</v>
      </c>
      <c r="B36" s="4" t="s">
        <v>22</v>
      </c>
      <c r="C36" s="6" t="s">
        <v>58</v>
      </c>
      <c r="D36" s="12" t="s">
        <v>106</v>
      </c>
      <c r="E36" s="4" t="s">
        <v>136</v>
      </c>
      <c r="F36" s="4" t="s">
        <v>136</v>
      </c>
      <c r="G36" s="4" t="s">
        <v>177</v>
      </c>
      <c r="H36" s="16" t="s">
        <v>190</v>
      </c>
      <c r="I36" s="18" t="s">
        <v>230</v>
      </c>
      <c r="J36" s="4" t="s">
        <v>258</v>
      </c>
      <c r="K36" s="4" t="s">
        <v>279</v>
      </c>
      <c r="L36" s="4" t="s">
        <v>249</v>
      </c>
      <c r="M36" s="21">
        <f>12*800</f>
        <v>9600</v>
      </c>
      <c r="N36" s="29"/>
      <c r="O36" s="4" t="s">
        <v>249</v>
      </c>
      <c r="P36" s="4" t="s">
        <v>249</v>
      </c>
      <c r="Q36" s="4" t="s">
        <v>190</v>
      </c>
      <c r="R36" s="4" t="s">
        <v>190</v>
      </c>
      <c r="S36" s="4" t="s">
        <v>190</v>
      </c>
    </row>
    <row r="37" spans="1:19" ht="75">
      <c r="A37" s="4">
        <v>5811002</v>
      </c>
      <c r="B37" s="4" t="s">
        <v>24</v>
      </c>
      <c r="C37" s="6" t="s">
        <v>59</v>
      </c>
      <c r="D37" s="12" t="s">
        <v>107</v>
      </c>
      <c r="E37" s="4" t="s">
        <v>136</v>
      </c>
      <c r="F37" s="4" t="s">
        <v>136</v>
      </c>
      <c r="G37" s="4" t="s">
        <v>177</v>
      </c>
      <c r="H37" s="16" t="s">
        <v>190</v>
      </c>
      <c r="I37" s="18" t="s">
        <v>231</v>
      </c>
      <c r="J37" s="4" t="s">
        <v>259</v>
      </c>
      <c r="K37" s="4" t="s">
        <v>280</v>
      </c>
      <c r="L37" s="24">
        <v>0</v>
      </c>
      <c r="M37" s="21">
        <f>100*100</f>
        <v>10000</v>
      </c>
      <c r="N37" s="29" t="s">
        <v>249</v>
      </c>
      <c r="O37" s="4" t="s">
        <v>249</v>
      </c>
      <c r="P37" s="4" t="s">
        <v>249</v>
      </c>
      <c r="Q37" s="4" t="s">
        <v>190</v>
      </c>
      <c r="R37" s="4" t="s">
        <v>190</v>
      </c>
      <c r="S37" s="4" t="s">
        <v>190</v>
      </c>
    </row>
    <row r="38" spans="1:19" ht="75">
      <c r="A38" s="4">
        <v>5811002</v>
      </c>
      <c r="B38" s="4" t="s">
        <v>24</v>
      </c>
      <c r="C38" s="6" t="s">
        <v>60</v>
      </c>
      <c r="D38" s="12" t="s">
        <v>108</v>
      </c>
      <c r="E38" s="4" t="s">
        <v>136</v>
      </c>
      <c r="F38" s="4" t="s">
        <v>136</v>
      </c>
      <c r="G38" s="4" t="s">
        <v>177</v>
      </c>
      <c r="H38" s="16" t="s">
        <v>190</v>
      </c>
      <c r="I38" s="18" t="s">
        <v>231</v>
      </c>
      <c r="J38" s="4" t="s">
        <v>260</v>
      </c>
      <c r="K38" s="4" t="s">
        <v>281</v>
      </c>
      <c r="L38" s="24">
        <v>0</v>
      </c>
      <c r="M38" s="21">
        <f>100*100</f>
        <v>10000</v>
      </c>
      <c r="N38" s="29" t="s">
        <v>249</v>
      </c>
      <c r="O38" s="4" t="s">
        <v>249</v>
      </c>
      <c r="P38" s="4" t="s">
        <v>249</v>
      </c>
      <c r="Q38" s="4" t="s">
        <v>190</v>
      </c>
      <c r="R38" s="4" t="s">
        <v>190</v>
      </c>
      <c r="S38" s="4" t="s">
        <v>190</v>
      </c>
    </row>
    <row r="39" spans="1:19" ht="75">
      <c r="A39" s="4">
        <v>5831001</v>
      </c>
      <c r="B39" s="4" t="s">
        <v>22</v>
      </c>
      <c r="C39" s="6" t="s">
        <v>61</v>
      </c>
      <c r="D39" s="12" t="s">
        <v>108</v>
      </c>
      <c r="E39" s="4" t="s">
        <v>136</v>
      </c>
      <c r="F39" s="4" t="s">
        <v>136</v>
      </c>
      <c r="G39" s="4" t="s">
        <v>177</v>
      </c>
      <c r="H39" s="16" t="s">
        <v>190</v>
      </c>
      <c r="I39" s="18" t="s">
        <v>230</v>
      </c>
      <c r="J39" s="4" t="s">
        <v>260</v>
      </c>
      <c r="K39" s="4" t="s">
        <v>281</v>
      </c>
      <c r="L39" s="25">
        <v>0</v>
      </c>
      <c r="M39" s="21">
        <f>12*800</f>
        <v>9600</v>
      </c>
      <c r="N39" s="29" t="s">
        <v>249</v>
      </c>
      <c r="O39" s="4" t="s">
        <v>249</v>
      </c>
      <c r="P39" s="4" t="s">
        <v>249</v>
      </c>
      <c r="Q39" s="4" t="s">
        <v>190</v>
      </c>
      <c r="R39" s="4" t="s">
        <v>190</v>
      </c>
      <c r="S39" s="4" t="s">
        <v>190</v>
      </c>
    </row>
    <row r="40" spans="1:19" ht="75">
      <c r="A40" s="4">
        <v>5811002</v>
      </c>
      <c r="B40" s="4" t="s">
        <v>24</v>
      </c>
      <c r="C40" s="6" t="s">
        <v>62</v>
      </c>
      <c r="D40" s="12" t="s">
        <v>109</v>
      </c>
      <c r="E40" s="4" t="s">
        <v>142</v>
      </c>
      <c r="F40" s="4" t="s">
        <v>136</v>
      </c>
      <c r="G40" s="4" t="s">
        <v>177</v>
      </c>
      <c r="H40" s="16" t="s">
        <v>190</v>
      </c>
      <c r="I40" s="18" t="s">
        <v>231</v>
      </c>
      <c r="J40" s="4" t="s">
        <v>261</v>
      </c>
      <c r="K40" s="4" t="s">
        <v>280</v>
      </c>
      <c r="L40" s="22">
        <v>0</v>
      </c>
      <c r="M40" s="21">
        <f>100*100</f>
        <v>10000</v>
      </c>
      <c r="N40" s="29" t="s">
        <v>249</v>
      </c>
      <c r="O40" s="4" t="s">
        <v>249</v>
      </c>
      <c r="P40" s="4" t="s">
        <v>249</v>
      </c>
      <c r="Q40" s="4" t="s">
        <v>190</v>
      </c>
      <c r="R40" s="4" t="s">
        <v>190</v>
      </c>
      <c r="S40" s="4" t="s">
        <v>190</v>
      </c>
    </row>
    <row r="41" spans="1:19" ht="75">
      <c r="A41" s="4">
        <v>5831001</v>
      </c>
      <c r="B41" s="4" t="s">
        <v>22</v>
      </c>
      <c r="C41" s="6" t="s">
        <v>63</v>
      </c>
      <c r="D41" s="12" t="s">
        <v>109</v>
      </c>
      <c r="E41" s="4" t="s">
        <v>142</v>
      </c>
      <c r="F41" s="4" t="s">
        <v>136</v>
      </c>
      <c r="G41" s="4" t="s">
        <v>177</v>
      </c>
      <c r="H41" s="16" t="s">
        <v>190</v>
      </c>
      <c r="I41" s="18" t="s">
        <v>230</v>
      </c>
      <c r="J41" s="4" t="s">
        <v>261</v>
      </c>
      <c r="K41" s="4" t="s">
        <v>280</v>
      </c>
      <c r="L41" s="4" t="s">
        <v>190</v>
      </c>
      <c r="M41" s="21">
        <f>12*800</f>
        <v>9600</v>
      </c>
      <c r="N41" s="29" t="s">
        <v>249</v>
      </c>
      <c r="O41" s="4" t="s">
        <v>249</v>
      </c>
      <c r="P41" s="4" t="s">
        <v>249</v>
      </c>
      <c r="Q41" s="4" t="s">
        <v>190</v>
      </c>
      <c r="R41" s="4" t="s">
        <v>190</v>
      </c>
      <c r="S41" s="4" t="s">
        <v>190</v>
      </c>
    </row>
    <row r="42" spans="1:19" ht="60">
      <c r="A42" s="4">
        <v>5811002</v>
      </c>
      <c r="B42" s="4" t="s">
        <v>24</v>
      </c>
      <c r="C42" s="6" t="s">
        <v>64</v>
      </c>
      <c r="D42" s="12" t="s">
        <v>110</v>
      </c>
      <c r="E42" s="4" t="s">
        <v>136</v>
      </c>
      <c r="F42" s="4" t="s">
        <v>136</v>
      </c>
      <c r="G42" s="4" t="s">
        <v>177</v>
      </c>
      <c r="H42" s="15" t="s">
        <v>194</v>
      </c>
      <c r="I42" s="18" t="s">
        <v>232</v>
      </c>
      <c r="J42" s="4" t="s">
        <v>249</v>
      </c>
      <c r="K42" s="4"/>
      <c r="L42" s="4" t="s">
        <v>249</v>
      </c>
      <c r="M42" s="21">
        <f>225*500</f>
        <v>112500</v>
      </c>
      <c r="N42" s="29" t="s">
        <v>249</v>
      </c>
      <c r="O42" s="4" t="s">
        <v>249</v>
      </c>
      <c r="P42" s="4" t="s">
        <v>249</v>
      </c>
      <c r="Q42" s="4" t="s">
        <v>190</v>
      </c>
      <c r="R42" s="4" t="s">
        <v>190</v>
      </c>
      <c r="S42" s="4" t="s">
        <v>190</v>
      </c>
    </row>
    <row r="43" spans="1:19" ht="60">
      <c r="A43" s="4">
        <v>5831001</v>
      </c>
      <c r="B43" s="4" t="s">
        <v>22</v>
      </c>
      <c r="C43" s="6" t="s">
        <v>65</v>
      </c>
      <c r="D43" s="12" t="s">
        <v>110</v>
      </c>
      <c r="E43" s="4" t="s">
        <v>136</v>
      </c>
      <c r="F43" s="4" t="s">
        <v>136</v>
      </c>
      <c r="G43" s="4" t="s">
        <v>177</v>
      </c>
      <c r="H43" s="15" t="s">
        <v>194</v>
      </c>
      <c r="I43" s="18" t="s">
        <v>233</v>
      </c>
      <c r="J43" s="4" t="s">
        <v>249</v>
      </c>
      <c r="K43" s="4"/>
      <c r="L43" s="4" t="s">
        <v>249</v>
      </c>
      <c r="M43" s="21">
        <f>100*800</f>
        <v>80000</v>
      </c>
      <c r="N43" s="29" t="s">
        <v>249</v>
      </c>
      <c r="O43" s="4" t="s">
        <v>249</v>
      </c>
      <c r="P43" s="4" t="s">
        <v>249</v>
      </c>
      <c r="Q43" s="4" t="s">
        <v>190</v>
      </c>
      <c r="R43" s="4" t="s">
        <v>190</v>
      </c>
      <c r="S43" s="4" t="s">
        <v>190</v>
      </c>
    </row>
    <row r="44" spans="1:19" ht="75">
      <c r="A44" s="4">
        <v>5811001</v>
      </c>
      <c r="B44" s="4" t="s">
        <v>23</v>
      </c>
      <c r="C44" s="6" t="s">
        <v>66</v>
      </c>
      <c r="D44" s="12" t="s">
        <v>111</v>
      </c>
      <c r="E44" s="4" t="s">
        <v>136</v>
      </c>
      <c r="F44" s="4" t="s">
        <v>136</v>
      </c>
      <c r="G44" s="4" t="s">
        <v>177</v>
      </c>
      <c r="H44" s="15" t="s">
        <v>190</v>
      </c>
      <c r="I44" s="18" t="s">
        <v>234</v>
      </c>
      <c r="J44" s="4" t="s">
        <v>262</v>
      </c>
      <c r="K44" s="4" t="s">
        <v>151</v>
      </c>
      <c r="L44" s="25">
        <v>0</v>
      </c>
      <c r="M44" s="21">
        <f>229.7*500</f>
        <v>114850</v>
      </c>
      <c r="N44" s="29" t="s">
        <v>249</v>
      </c>
      <c r="O44" s="4" t="s">
        <v>249</v>
      </c>
      <c r="P44" s="4" t="s">
        <v>249</v>
      </c>
      <c r="Q44" s="4" t="s">
        <v>190</v>
      </c>
      <c r="R44" s="4" t="s">
        <v>190</v>
      </c>
      <c r="S44" s="4" t="s">
        <v>190</v>
      </c>
    </row>
    <row r="45" spans="1:19" ht="75">
      <c r="A45" s="4">
        <v>5831001</v>
      </c>
      <c r="B45" s="4" t="s">
        <v>22</v>
      </c>
      <c r="C45" s="6" t="s">
        <v>67</v>
      </c>
      <c r="D45" s="12" t="s">
        <v>111</v>
      </c>
      <c r="E45" s="4" t="s">
        <v>136</v>
      </c>
      <c r="F45" s="4" t="s">
        <v>136</v>
      </c>
      <c r="G45" s="4" t="s">
        <v>177</v>
      </c>
      <c r="H45" s="15" t="s">
        <v>190</v>
      </c>
      <c r="I45" s="18" t="s">
        <v>230</v>
      </c>
      <c r="J45" s="4" t="s">
        <v>262</v>
      </c>
      <c r="K45" s="4" t="s">
        <v>151</v>
      </c>
      <c r="L45" s="25">
        <v>0</v>
      </c>
      <c r="M45" s="21">
        <f>12*800</f>
        <v>9600</v>
      </c>
      <c r="N45" s="29" t="s">
        <v>249</v>
      </c>
      <c r="O45" s="4" t="s">
        <v>249</v>
      </c>
      <c r="P45" s="4" t="s">
        <v>249</v>
      </c>
      <c r="Q45" s="4" t="s">
        <v>190</v>
      </c>
      <c r="R45" s="4" t="s">
        <v>190</v>
      </c>
      <c r="S45" s="4" t="s">
        <v>190</v>
      </c>
    </row>
    <row r="46" spans="1:19" ht="90">
      <c r="A46" s="4">
        <v>5811001</v>
      </c>
      <c r="B46" s="4" t="s">
        <v>23</v>
      </c>
      <c r="C46" s="6" t="s">
        <v>68</v>
      </c>
      <c r="D46" s="12" t="s">
        <v>112</v>
      </c>
      <c r="E46" s="4" t="s">
        <v>144</v>
      </c>
      <c r="F46" s="4" t="s">
        <v>168</v>
      </c>
      <c r="G46" s="4" t="s">
        <v>177</v>
      </c>
      <c r="H46" s="15" t="s">
        <v>190</v>
      </c>
      <c r="I46" s="18" t="s">
        <v>235</v>
      </c>
      <c r="J46" s="4" t="s">
        <v>263</v>
      </c>
      <c r="K46" s="4" t="s">
        <v>277</v>
      </c>
      <c r="L46" s="21">
        <v>3420</v>
      </c>
      <c r="M46" s="21">
        <f>96*500</f>
        <v>48000</v>
      </c>
      <c r="N46" s="29" t="s">
        <v>249</v>
      </c>
      <c r="O46" s="4" t="s">
        <v>249</v>
      </c>
      <c r="P46" s="4" t="s">
        <v>249</v>
      </c>
      <c r="Q46" s="4" t="s">
        <v>190</v>
      </c>
      <c r="R46" s="4" t="s">
        <v>190</v>
      </c>
      <c r="S46" s="4" t="s">
        <v>190</v>
      </c>
    </row>
    <row r="47" spans="1:19" ht="90">
      <c r="A47" s="4">
        <v>5811001</v>
      </c>
      <c r="B47" s="4" t="s">
        <v>23</v>
      </c>
      <c r="C47" s="6" t="s">
        <v>69</v>
      </c>
      <c r="D47" s="12" t="s">
        <v>112</v>
      </c>
      <c r="E47" s="4" t="s">
        <v>144</v>
      </c>
      <c r="F47" s="4" t="s">
        <v>168</v>
      </c>
      <c r="G47" s="4" t="s">
        <v>177</v>
      </c>
      <c r="H47" s="15" t="s">
        <v>190</v>
      </c>
      <c r="I47" s="18" t="s">
        <v>236</v>
      </c>
      <c r="J47" s="4" t="s">
        <v>263</v>
      </c>
      <c r="K47" s="4" t="s">
        <v>277</v>
      </c>
      <c r="L47" s="4" t="s">
        <v>249</v>
      </c>
      <c r="M47" s="21">
        <f>16*800</f>
        <v>12800</v>
      </c>
      <c r="N47" s="29" t="s">
        <v>249</v>
      </c>
      <c r="O47" s="4" t="s">
        <v>249</v>
      </c>
      <c r="P47" s="4" t="s">
        <v>249</v>
      </c>
      <c r="Q47" s="4" t="s">
        <v>190</v>
      </c>
      <c r="R47" s="4" t="s">
        <v>190</v>
      </c>
      <c r="S47" s="4" t="s">
        <v>190</v>
      </c>
    </row>
    <row r="48" spans="1:19" ht="75">
      <c r="A48" s="4">
        <v>5811001</v>
      </c>
      <c r="B48" s="4" t="s">
        <v>23</v>
      </c>
      <c r="C48" s="6" t="s">
        <v>70</v>
      </c>
      <c r="D48" s="12" t="s">
        <v>113</v>
      </c>
      <c r="E48" s="4" t="s">
        <v>145</v>
      </c>
      <c r="F48" s="4" t="s">
        <v>169</v>
      </c>
      <c r="G48" s="4" t="s">
        <v>177</v>
      </c>
      <c r="H48" s="16" t="s">
        <v>190</v>
      </c>
      <c r="I48" s="18" t="s">
        <v>237</v>
      </c>
      <c r="J48" s="4" t="s">
        <v>264</v>
      </c>
      <c r="K48" s="4" t="s">
        <v>277</v>
      </c>
      <c r="L48" s="21">
        <v>203000</v>
      </c>
      <c r="M48" s="21">
        <f>5070*25</f>
        <v>126750</v>
      </c>
      <c r="N48" s="29" t="s">
        <v>249</v>
      </c>
      <c r="O48" s="4" t="s">
        <v>249</v>
      </c>
      <c r="P48" s="4" t="s">
        <v>249</v>
      </c>
      <c r="Q48" s="4" t="s">
        <v>190</v>
      </c>
      <c r="R48" s="4" t="s">
        <v>190</v>
      </c>
      <c r="S48" s="4" t="s">
        <v>190</v>
      </c>
    </row>
    <row r="49" spans="1:19" ht="90">
      <c r="A49" s="4">
        <v>5811001</v>
      </c>
      <c r="B49" s="4" t="s">
        <v>23</v>
      </c>
      <c r="C49" s="6" t="s">
        <v>71</v>
      </c>
      <c r="D49" s="12" t="s">
        <v>114</v>
      </c>
      <c r="E49" s="4" t="s">
        <v>146</v>
      </c>
      <c r="F49" s="4" t="s">
        <v>170</v>
      </c>
      <c r="G49" s="4" t="s">
        <v>177</v>
      </c>
      <c r="H49" s="16" t="s">
        <v>190</v>
      </c>
      <c r="I49" s="20" t="s">
        <v>238</v>
      </c>
      <c r="J49" s="4" t="s">
        <v>265</v>
      </c>
      <c r="K49" s="4" t="s">
        <v>277</v>
      </c>
      <c r="L49" s="21">
        <v>10000</v>
      </c>
      <c r="M49" s="21">
        <f>4605.85*25</f>
        <v>115146.25000000001</v>
      </c>
      <c r="N49" s="29" t="s">
        <v>249</v>
      </c>
      <c r="O49" s="4" t="s">
        <v>249</v>
      </c>
      <c r="P49" s="4" t="s">
        <v>249</v>
      </c>
      <c r="Q49" s="4" t="s">
        <v>190</v>
      </c>
      <c r="R49" s="4" t="s">
        <v>190</v>
      </c>
      <c r="S49" s="4" t="s">
        <v>190</v>
      </c>
    </row>
    <row r="50" spans="1:19" ht="75">
      <c r="A50" s="4">
        <v>5811001</v>
      </c>
      <c r="B50" s="4" t="s">
        <v>23</v>
      </c>
      <c r="C50" s="6" t="s">
        <v>72</v>
      </c>
      <c r="D50" s="12" t="s">
        <v>115</v>
      </c>
      <c r="E50" s="4" t="s">
        <v>145</v>
      </c>
      <c r="F50" s="4" t="s">
        <v>171</v>
      </c>
      <c r="G50" s="4" t="s">
        <v>177</v>
      </c>
      <c r="H50" s="16" t="s">
        <v>190</v>
      </c>
      <c r="I50" s="18" t="s">
        <v>239</v>
      </c>
      <c r="J50" s="4" t="s">
        <v>264</v>
      </c>
      <c r="K50" s="4" t="s">
        <v>278</v>
      </c>
      <c r="L50" s="21">
        <v>150000</v>
      </c>
      <c r="M50" s="21">
        <f>2160*25</f>
        <v>54000</v>
      </c>
      <c r="N50" s="29" t="s">
        <v>249</v>
      </c>
      <c r="O50" s="4" t="s">
        <v>249</v>
      </c>
      <c r="P50" s="4" t="s">
        <v>249</v>
      </c>
      <c r="Q50" s="4" t="s">
        <v>190</v>
      </c>
      <c r="R50" s="4" t="s">
        <v>190</v>
      </c>
      <c r="S50" s="4" t="s">
        <v>190</v>
      </c>
    </row>
    <row r="51" spans="1:19" ht="75">
      <c r="A51" s="4">
        <v>5811001</v>
      </c>
      <c r="B51" s="4" t="s">
        <v>23</v>
      </c>
      <c r="C51" s="6" t="s">
        <v>73</v>
      </c>
      <c r="D51" s="12" t="s">
        <v>116</v>
      </c>
      <c r="E51" s="4" t="s">
        <v>136</v>
      </c>
      <c r="F51" s="4" t="s">
        <v>136</v>
      </c>
      <c r="G51" s="4" t="s">
        <v>177</v>
      </c>
      <c r="H51" s="16" t="s">
        <v>190</v>
      </c>
      <c r="I51" s="18" t="s">
        <v>240</v>
      </c>
      <c r="J51" s="4" t="s">
        <v>249</v>
      </c>
      <c r="K51" s="4"/>
      <c r="L51" s="4" t="s">
        <v>249</v>
      </c>
      <c r="M51" s="21">
        <f>16992*100</f>
        <v>1699200</v>
      </c>
      <c r="N51" s="29" t="s">
        <v>249</v>
      </c>
      <c r="O51" s="4" t="s">
        <v>249</v>
      </c>
      <c r="P51" s="4" t="s">
        <v>249</v>
      </c>
      <c r="Q51" s="4" t="s">
        <v>190</v>
      </c>
      <c r="R51" s="4" t="s">
        <v>190</v>
      </c>
      <c r="S51" s="4" t="s">
        <v>190</v>
      </c>
    </row>
    <row r="52" spans="1:19" ht="75">
      <c r="A52" s="4">
        <v>5811001</v>
      </c>
      <c r="B52" s="4" t="s">
        <v>23</v>
      </c>
      <c r="C52" s="6" t="s">
        <v>74</v>
      </c>
      <c r="D52" s="12" t="s">
        <v>117</v>
      </c>
      <c r="E52" s="4" t="s">
        <v>136</v>
      </c>
      <c r="F52" s="4" t="s">
        <v>136</v>
      </c>
      <c r="G52" s="4" t="s">
        <v>177</v>
      </c>
      <c r="H52" s="16" t="s">
        <v>190</v>
      </c>
      <c r="I52" s="18" t="s">
        <v>241</v>
      </c>
      <c r="J52" s="4" t="s">
        <v>249</v>
      </c>
      <c r="K52" s="4"/>
      <c r="L52" s="4" t="s">
        <v>249</v>
      </c>
      <c r="M52" s="21">
        <f>8260*100</f>
        <v>826000</v>
      </c>
      <c r="N52" s="29" t="s">
        <v>249</v>
      </c>
      <c r="O52" s="4" t="s">
        <v>249</v>
      </c>
      <c r="P52" s="4" t="s">
        <v>249</v>
      </c>
      <c r="Q52" s="4" t="s">
        <v>190</v>
      </c>
      <c r="R52" s="4" t="s">
        <v>190</v>
      </c>
      <c r="S52" s="4" t="s">
        <v>190</v>
      </c>
    </row>
    <row r="53" spans="1:19" ht="105">
      <c r="A53" s="4">
        <v>5811001</v>
      </c>
      <c r="B53" s="4" t="s">
        <v>23</v>
      </c>
      <c r="C53" s="6" t="s">
        <v>75</v>
      </c>
      <c r="D53" s="13" t="s">
        <v>118</v>
      </c>
      <c r="E53" s="4" t="s">
        <v>147</v>
      </c>
      <c r="F53" s="4" t="s">
        <v>172</v>
      </c>
      <c r="G53" s="4" t="s">
        <v>177</v>
      </c>
      <c r="H53" s="6" t="s">
        <v>195</v>
      </c>
      <c r="I53" s="4" t="s">
        <v>242</v>
      </c>
      <c r="J53" s="4" t="s">
        <v>266</v>
      </c>
      <c r="K53" s="4" t="s">
        <v>277</v>
      </c>
      <c r="L53" s="21">
        <v>244170</v>
      </c>
      <c r="M53" s="21">
        <f>542.6*450</f>
        <v>244170</v>
      </c>
      <c r="N53" s="29" t="s">
        <v>249</v>
      </c>
      <c r="O53" s="4" t="s">
        <v>190</v>
      </c>
      <c r="P53" s="4" t="s">
        <v>190</v>
      </c>
      <c r="Q53" s="4" t="s">
        <v>190</v>
      </c>
      <c r="R53" s="4" t="s">
        <v>190</v>
      </c>
      <c r="S53" s="4" t="s">
        <v>190</v>
      </c>
    </row>
    <row r="54" spans="1:19" ht="90">
      <c r="A54" s="4">
        <v>5811001</v>
      </c>
      <c r="B54" s="4" t="s">
        <v>23</v>
      </c>
      <c r="C54" s="6" t="s">
        <v>76</v>
      </c>
      <c r="D54" s="12" t="s">
        <v>119</v>
      </c>
      <c r="E54" s="4" t="s">
        <v>148</v>
      </c>
      <c r="F54" s="4" t="s">
        <v>173</v>
      </c>
      <c r="G54" s="4" t="s">
        <v>177</v>
      </c>
      <c r="H54" s="17" t="s">
        <v>196</v>
      </c>
      <c r="I54" s="18" t="s">
        <v>234</v>
      </c>
      <c r="J54" s="4" t="s">
        <v>267</v>
      </c>
      <c r="K54" s="4" t="s">
        <v>277</v>
      </c>
      <c r="L54" s="21">
        <v>45940</v>
      </c>
      <c r="M54" s="21">
        <f>229.7*450</f>
        <v>103365</v>
      </c>
      <c r="N54" s="29" t="s">
        <v>249</v>
      </c>
      <c r="O54" s="4" t="s">
        <v>249</v>
      </c>
      <c r="P54" s="4" t="s">
        <v>249</v>
      </c>
      <c r="Q54" s="4" t="s">
        <v>190</v>
      </c>
      <c r="R54" s="4" t="s">
        <v>190</v>
      </c>
      <c r="S54" s="4" t="s">
        <v>190</v>
      </c>
    </row>
    <row r="55" spans="1:19" ht="90">
      <c r="A55" s="4">
        <v>5811002</v>
      </c>
      <c r="B55" s="4" t="s">
        <v>24</v>
      </c>
      <c r="C55" s="6" t="s">
        <v>77</v>
      </c>
      <c r="D55" s="12" t="s">
        <v>120</v>
      </c>
      <c r="E55" s="4" t="s">
        <v>136</v>
      </c>
      <c r="F55" s="4" t="s">
        <v>136</v>
      </c>
      <c r="G55" s="4" t="s">
        <v>181</v>
      </c>
      <c r="H55" s="17" t="s">
        <v>190</v>
      </c>
      <c r="I55" s="18" t="s">
        <v>243</v>
      </c>
      <c r="J55" s="4" t="s">
        <v>268</v>
      </c>
      <c r="K55" s="4" t="s">
        <v>282</v>
      </c>
      <c r="L55" s="25">
        <v>0</v>
      </c>
      <c r="M55" s="21">
        <f>53*450</f>
        <v>23850</v>
      </c>
      <c r="N55" s="29" t="s">
        <v>249</v>
      </c>
      <c r="O55" s="4" t="s">
        <v>249</v>
      </c>
      <c r="P55" s="4" t="s">
        <v>249</v>
      </c>
      <c r="Q55" s="4" t="s">
        <v>190</v>
      </c>
      <c r="R55" s="4" t="s">
        <v>190</v>
      </c>
      <c r="S55" s="4" t="s">
        <v>190</v>
      </c>
    </row>
    <row r="56" spans="1:19" ht="90">
      <c r="A56" s="4">
        <v>5831001</v>
      </c>
      <c r="B56" s="4" t="s">
        <v>22</v>
      </c>
      <c r="C56" s="6" t="s">
        <v>78</v>
      </c>
      <c r="D56" s="12" t="s">
        <v>120</v>
      </c>
      <c r="E56" s="4" t="s">
        <v>136</v>
      </c>
      <c r="F56" s="4" t="s">
        <v>136</v>
      </c>
      <c r="G56" s="4" t="s">
        <v>181</v>
      </c>
      <c r="H56" s="17" t="s">
        <v>190</v>
      </c>
      <c r="I56" s="18" t="s">
        <v>244</v>
      </c>
      <c r="J56" s="4" t="s">
        <v>268</v>
      </c>
      <c r="K56" s="4" t="s">
        <v>282</v>
      </c>
      <c r="L56" s="4" t="s">
        <v>249</v>
      </c>
      <c r="M56" s="21">
        <f>53*1000</f>
        <v>53000</v>
      </c>
      <c r="N56" s="29" t="s">
        <v>249</v>
      </c>
      <c r="O56" s="4" t="s">
        <v>249</v>
      </c>
      <c r="P56" s="4" t="s">
        <v>249</v>
      </c>
      <c r="Q56" s="4" t="s">
        <v>190</v>
      </c>
      <c r="R56" s="4" t="s">
        <v>190</v>
      </c>
      <c r="S56" s="4" t="s">
        <v>190</v>
      </c>
    </row>
    <row r="57" spans="1:19" ht="105">
      <c r="A57" s="4">
        <v>5811001</v>
      </c>
      <c r="B57" s="4" t="s">
        <v>23</v>
      </c>
      <c r="C57" s="6" t="s">
        <v>79</v>
      </c>
      <c r="D57" s="13" t="s">
        <v>121</v>
      </c>
      <c r="E57" s="4" t="s">
        <v>149</v>
      </c>
      <c r="F57" s="4" t="s">
        <v>172</v>
      </c>
      <c r="G57" s="4" t="s">
        <v>177</v>
      </c>
      <c r="H57" s="6" t="s">
        <v>195</v>
      </c>
      <c r="I57" s="4" t="s">
        <v>245</v>
      </c>
      <c r="J57" s="4" t="s">
        <v>269</v>
      </c>
      <c r="K57" s="4" t="s">
        <v>277</v>
      </c>
      <c r="L57" s="21">
        <v>228250</v>
      </c>
      <c r="M57" s="21">
        <f>415*550</f>
        <v>228250</v>
      </c>
      <c r="N57" s="29" t="s">
        <v>249</v>
      </c>
      <c r="O57" s="4" t="s">
        <v>190</v>
      </c>
      <c r="P57" s="4" t="s">
        <v>190</v>
      </c>
      <c r="Q57" s="4" t="s">
        <v>190</v>
      </c>
      <c r="R57" s="4" t="s">
        <v>190</v>
      </c>
      <c r="S57" s="4" t="s">
        <v>190</v>
      </c>
    </row>
    <row r="58" spans="1:19" ht="75">
      <c r="A58" s="4">
        <v>5811002</v>
      </c>
      <c r="B58" s="5" t="s">
        <v>25</v>
      </c>
      <c r="C58" s="7" t="s">
        <v>80</v>
      </c>
      <c r="D58" s="5" t="s">
        <v>122</v>
      </c>
      <c r="E58" s="5" t="s">
        <v>150</v>
      </c>
      <c r="F58" s="4" t="s">
        <v>136</v>
      </c>
      <c r="G58" s="4" t="s">
        <v>182</v>
      </c>
      <c r="H58" s="4" t="s">
        <v>190</v>
      </c>
      <c r="I58" s="4" t="s">
        <v>246</v>
      </c>
      <c r="J58" s="4" t="s">
        <v>270</v>
      </c>
      <c r="K58" s="4" t="s">
        <v>150</v>
      </c>
      <c r="L58" s="25">
        <v>0</v>
      </c>
      <c r="M58" s="21">
        <f>672*300</f>
        <v>201600</v>
      </c>
      <c r="N58" s="29" t="s">
        <v>249</v>
      </c>
      <c r="O58" s="4" t="s">
        <v>190</v>
      </c>
      <c r="P58" s="4" t="s">
        <v>190</v>
      </c>
      <c r="Q58" s="4" t="s">
        <v>190</v>
      </c>
      <c r="R58" s="4" t="s">
        <v>190</v>
      </c>
      <c r="S58" s="4" t="s">
        <v>190</v>
      </c>
    </row>
    <row r="59" spans="1:19" ht="75">
      <c r="A59" s="4">
        <v>5831001</v>
      </c>
      <c r="B59" s="4" t="s">
        <v>22</v>
      </c>
      <c r="C59" s="7" t="s">
        <v>80</v>
      </c>
      <c r="D59" s="5" t="s">
        <v>122</v>
      </c>
      <c r="E59" s="5" t="s">
        <v>150</v>
      </c>
      <c r="F59" s="4" t="s">
        <v>136</v>
      </c>
      <c r="G59" s="4" t="s">
        <v>182</v>
      </c>
      <c r="H59" s="4" t="s">
        <v>190</v>
      </c>
      <c r="I59" s="4" t="s">
        <v>247</v>
      </c>
      <c r="J59" s="4" t="s">
        <v>270</v>
      </c>
      <c r="K59" s="4" t="s">
        <v>150</v>
      </c>
      <c r="L59" s="25">
        <v>0</v>
      </c>
      <c r="M59" s="21">
        <v>505846</v>
      </c>
      <c r="N59" s="29" t="s">
        <v>249</v>
      </c>
      <c r="O59" s="4" t="s">
        <v>190</v>
      </c>
      <c r="P59" s="4" t="s">
        <v>190</v>
      </c>
      <c r="Q59" s="4" t="s">
        <v>190</v>
      </c>
      <c r="R59" s="4" t="s">
        <v>190</v>
      </c>
      <c r="S59" s="4" t="s">
        <v>190</v>
      </c>
    </row>
    <row r="60" spans="1:19" ht="75">
      <c r="A60" s="4">
        <v>5811001</v>
      </c>
      <c r="B60" s="4" t="s">
        <v>23</v>
      </c>
      <c r="C60" s="6" t="s">
        <v>81</v>
      </c>
      <c r="D60" s="13" t="s">
        <v>123</v>
      </c>
      <c r="E60" s="4" t="s">
        <v>151</v>
      </c>
      <c r="F60" s="4" t="s">
        <v>136</v>
      </c>
      <c r="G60" s="4" t="s">
        <v>177</v>
      </c>
      <c r="H60" s="6" t="s">
        <v>197</v>
      </c>
      <c r="I60" s="4" t="s">
        <v>248</v>
      </c>
      <c r="J60" s="4" t="s">
        <v>271</v>
      </c>
      <c r="K60" s="4" t="s">
        <v>151</v>
      </c>
      <c r="L60" s="25">
        <v>0</v>
      </c>
      <c r="M60" s="21">
        <v>855512</v>
      </c>
      <c r="N60" s="29" t="s">
        <v>249</v>
      </c>
      <c r="O60" s="4" t="s">
        <v>190</v>
      </c>
      <c r="P60" s="4" t="s">
        <v>190</v>
      </c>
      <c r="Q60" s="4" t="s">
        <v>190</v>
      </c>
      <c r="R60" s="4" t="s">
        <v>190</v>
      </c>
      <c r="S60" s="4" t="s">
        <v>190</v>
      </c>
    </row>
    <row r="61" spans="1:19" ht="75">
      <c r="A61" s="4">
        <v>5831001</v>
      </c>
      <c r="B61" s="4" t="s">
        <v>22</v>
      </c>
      <c r="C61" s="6" t="s">
        <v>82</v>
      </c>
      <c r="D61" s="13" t="s">
        <v>123</v>
      </c>
      <c r="E61" s="4" t="s">
        <v>151</v>
      </c>
      <c r="F61" s="4" t="s">
        <v>136</v>
      </c>
      <c r="G61" s="4" t="s">
        <v>177</v>
      </c>
      <c r="H61" s="6" t="s">
        <v>197</v>
      </c>
      <c r="I61" s="4" t="s">
        <v>248</v>
      </c>
      <c r="J61" s="4" t="s">
        <v>271</v>
      </c>
      <c r="K61" s="4" t="s">
        <v>151</v>
      </c>
      <c r="L61" s="25">
        <v>0</v>
      </c>
      <c r="M61" s="21">
        <v>350000</v>
      </c>
      <c r="N61" s="29" t="s">
        <v>249</v>
      </c>
      <c r="O61" s="4" t="s">
        <v>190</v>
      </c>
      <c r="P61" s="4" t="s">
        <v>190</v>
      </c>
      <c r="Q61" s="4" t="s">
        <v>190</v>
      </c>
      <c r="R61" s="4" t="s">
        <v>190</v>
      </c>
      <c r="S61" s="4" t="s">
        <v>190</v>
      </c>
    </row>
    <row r="62" spans="1:19" ht="30">
      <c r="A62" s="4">
        <v>5811002</v>
      </c>
      <c r="B62" s="4" t="s">
        <v>24</v>
      </c>
      <c r="C62" s="6" t="s">
        <v>50</v>
      </c>
      <c r="D62" s="8" t="s">
        <v>124</v>
      </c>
      <c r="E62" s="4" t="s">
        <v>136</v>
      </c>
      <c r="F62" s="4" t="s">
        <v>136</v>
      </c>
      <c r="G62" s="4" t="s">
        <v>177</v>
      </c>
      <c r="H62" s="15" t="s">
        <v>190</v>
      </c>
      <c r="I62" s="18" t="s">
        <v>249</v>
      </c>
      <c r="J62" s="4" t="s">
        <v>272</v>
      </c>
      <c r="K62" s="4" t="s">
        <v>249</v>
      </c>
      <c r="L62" s="23">
        <v>292500</v>
      </c>
      <c r="M62" s="21">
        <v>292500</v>
      </c>
      <c r="N62" s="29" t="s">
        <v>249</v>
      </c>
      <c r="O62" s="4">
        <v>18212</v>
      </c>
      <c r="P62" s="4" t="s">
        <v>283</v>
      </c>
      <c r="Q62" s="4" t="s">
        <v>190</v>
      </c>
      <c r="R62" s="4" t="s">
        <v>190</v>
      </c>
      <c r="S62" s="4" t="s">
        <v>285</v>
      </c>
    </row>
    <row r="63" spans="1:19" ht="135">
      <c r="A63" s="4">
        <v>5811002</v>
      </c>
      <c r="B63" s="4" t="s">
        <v>24</v>
      </c>
      <c r="C63" s="6" t="s">
        <v>83</v>
      </c>
      <c r="D63" s="8" t="s">
        <v>125</v>
      </c>
      <c r="E63" s="4" t="s">
        <v>152</v>
      </c>
      <c r="F63" s="4" t="s">
        <v>174</v>
      </c>
      <c r="G63" s="4" t="s">
        <v>177</v>
      </c>
      <c r="H63" s="15" t="s">
        <v>190</v>
      </c>
      <c r="I63" s="18" t="s">
        <v>250</v>
      </c>
      <c r="J63" s="4" t="s">
        <v>273</v>
      </c>
      <c r="K63" s="4" t="s">
        <v>277</v>
      </c>
      <c r="L63" s="23">
        <v>140597.04999999999</v>
      </c>
      <c r="M63" s="21">
        <v>140597.04999999999</v>
      </c>
      <c r="N63" s="29" t="s">
        <v>249</v>
      </c>
      <c r="O63" s="4" t="s">
        <v>190</v>
      </c>
      <c r="P63" s="4" t="s">
        <v>190</v>
      </c>
      <c r="Q63" s="4" t="s">
        <v>190</v>
      </c>
      <c r="R63" s="4" t="s">
        <v>190</v>
      </c>
      <c r="S63" s="4" t="s">
        <v>286</v>
      </c>
    </row>
    <row r="64" spans="1:19" ht="135">
      <c r="A64" s="4">
        <v>5811001</v>
      </c>
      <c r="B64" s="4" t="s">
        <v>23</v>
      </c>
      <c r="C64" s="6" t="s">
        <v>84</v>
      </c>
      <c r="D64" s="8" t="s">
        <v>126</v>
      </c>
      <c r="E64" s="4" t="s">
        <v>153</v>
      </c>
      <c r="F64" s="4" t="s">
        <v>136</v>
      </c>
      <c r="G64" s="4" t="s">
        <v>177</v>
      </c>
      <c r="H64" s="15" t="s">
        <v>198</v>
      </c>
      <c r="I64" s="18" t="s">
        <v>251</v>
      </c>
      <c r="J64" s="4" t="s">
        <v>274</v>
      </c>
      <c r="K64" s="4" t="s">
        <v>277</v>
      </c>
      <c r="L64" s="23" t="s">
        <v>190</v>
      </c>
      <c r="M64" s="21">
        <v>1248072</v>
      </c>
      <c r="N64" s="29" t="s">
        <v>249</v>
      </c>
      <c r="O64" s="4" t="s">
        <v>190</v>
      </c>
      <c r="P64" s="4" t="s">
        <v>190</v>
      </c>
      <c r="Q64" s="4" t="s">
        <v>190</v>
      </c>
      <c r="R64" s="4" t="s">
        <v>190</v>
      </c>
      <c r="S64" s="4" t="s">
        <v>287</v>
      </c>
    </row>
    <row r="65" spans="1:19" ht="90">
      <c r="A65" s="4">
        <v>5811002</v>
      </c>
      <c r="B65" s="4" t="s">
        <v>24</v>
      </c>
      <c r="C65" s="6" t="s">
        <v>85</v>
      </c>
      <c r="D65" s="8" t="s">
        <v>127</v>
      </c>
      <c r="E65" s="4" t="s">
        <v>154</v>
      </c>
      <c r="F65" s="4" t="s">
        <v>175</v>
      </c>
      <c r="G65" s="4" t="s">
        <v>177</v>
      </c>
      <c r="H65" s="15" t="s">
        <v>190</v>
      </c>
      <c r="I65" s="18" t="s">
        <v>252</v>
      </c>
      <c r="J65" s="4" t="s">
        <v>275</v>
      </c>
      <c r="K65" s="4" t="s">
        <v>277</v>
      </c>
      <c r="L65" s="23" t="s">
        <v>190</v>
      </c>
      <c r="M65" s="21">
        <v>40768</v>
      </c>
      <c r="N65" s="29" t="s">
        <v>249</v>
      </c>
      <c r="O65" s="4" t="s">
        <v>190</v>
      </c>
      <c r="P65" s="4" t="s">
        <v>190</v>
      </c>
      <c r="Q65" s="4" t="s">
        <v>190</v>
      </c>
      <c r="R65" s="4" t="s">
        <v>190</v>
      </c>
      <c r="S65" s="4" t="s">
        <v>288</v>
      </c>
    </row>
    <row r="66" spans="1:19" ht="135">
      <c r="A66" s="4">
        <v>5811001</v>
      </c>
      <c r="B66" s="4" t="s">
        <v>23</v>
      </c>
      <c r="C66" s="6" t="s">
        <v>86</v>
      </c>
      <c r="D66" s="8" t="s">
        <v>128</v>
      </c>
      <c r="E66" s="4" t="s">
        <v>155</v>
      </c>
      <c r="F66" s="4" t="s">
        <v>176</v>
      </c>
      <c r="G66" s="4" t="s">
        <v>177</v>
      </c>
      <c r="H66" s="15" t="s">
        <v>190</v>
      </c>
      <c r="I66" s="18" t="s">
        <v>253</v>
      </c>
      <c r="J66" s="4" t="s">
        <v>276</v>
      </c>
      <c r="K66" s="4" t="s">
        <v>277</v>
      </c>
      <c r="L66" s="23" t="s">
        <v>190</v>
      </c>
      <c r="M66" s="21">
        <v>684450</v>
      </c>
      <c r="N66" s="29" t="s">
        <v>249</v>
      </c>
      <c r="O66" s="4" t="s">
        <v>190</v>
      </c>
      <c r="P66" s="4" t="s">
        <v>190</v>
      </c>
      <c r="Q66" s="4" t="s">
        <v>190</v>
      </c>
      <c r="R66" s="4" t="s">
        <v>190</v>
      </c>
      <c r="S66" s="4" t="s">
        <v>289</v>
      </c>
    </row>
  </sheetData>
  <mergeCells count="3">
    <mergeCell ref="A1:D1"/>
    <mergeCell ref="E1:Q1"/>
    <mergeCell ref="R1:S1"/>
  </mergeCells>
  <pageMargins left="0.70833333333333304" right="0.70833333333333304" top="0.74791666666666701" bottom="0.74791666666666701" header="0.511811023622047" footer="0.511811023622047"/>
  <pageSetup paperSize="5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anexo_9_seram</vt:lpstr>
      <vt:lpstr>anexo_9_seram!Área_de_impresión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Dianita</dc:creator>
  <dc:description/>
  <cp:lastModifiedBy>Transparencia</cp:lastModifiedBy>
  <cp:revision>1</cp:revision>
  <cp:lastPrinted>2016-04-12T14:50:22Z</cp:lastPrinted>
  <dcterms:created xsi:type="dcterms:W3CDTF">2016-03-09T20:29:30Z</dcterms:created>
  <dcterms:modified xsi:type="dcterms:W3CDTF">2025-09-25T17:09:38Z</dcterms:modified>
  <dc:language>es-MX</dc:language>
</cp:coreProperties>
</file>